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65"/>
  </bookViews>
  <sheets>
    <sheet name="الأرباح والخسائر" sheetId="1" r:id="rId1"/>
    <sheet name="الإيرادات" sheetId="3" r:id="rId2"/>
    <sheet name="مصروفات العملية" sheetId="2" r:id="rId3"/>
  </sheets>
  <definedNames>
    <definedName name="NetIncome">'الأرباح والخسائر'!$O$9</definedName>
    <definedName name="_xlnm.Print_Titles" localSheetId="0">'الأرباح والخسائر'!$4:$4</definedName>
    <definedName name="_xlnm.Print_Titles" localSheetId="1">الإيرادات!$3:$3</definedName>
    <definedName name="_xlnm.Print_Titles" localSheetId="2">'مصروفات العملية'!$3:$3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G12" i="3"/>
  <c r="I12" i="3"/>
  <c r="K12" i="3"/>
  <c r="M12" i="3"/>
  <c r="D10" i="3"/>
  <c r="D12" i="3" s="1"/>
  <c r="E10" i="3"/>
  <c r="F10" i="3"/>
  <c r="F12" i="3" s="1"/>
  <c r="G10" i="3"/>
  <c r="H10" i="3"/>
  <c r="H12" i="3" s="1"/>
  <c r="I10" i="3"/>
  <c r="J10" i="3"/>
  <c r="J12" i="3" s="1"/>
  <c r="K10" i="3"/>
  <c r="L10" i="3"/>
  <c r="L12" i="3" s="1"/>
  <c r="M10" i="3"/>
  <c r="N10" i="3"/>
  <c r="N12" i="3" s="1"/>
  <c r="C10" i="3"/>
  <c r="C12" i="3" s="1"/>
  <c r="C17" i="2"/>
  <c r="D17" i="2"/>
  <c r="E17" i="2"/>
  <c r="F17" i="2"/>
  <c r="G17" i="2"/>
  <c r="H17" i="2"/>
  <c r="I17" i="2"/>
  <c r="J17" i="2"/>
  <c r="K17" i="2"/>
  <c r="L17" i="2"/>
  <c r="M17" i="2"/>
  <c r="N17" i="2"/>
  <c r="C2" i="2"/>
  <c r="B1" i="2"/>
  <c r="C2" i="3"/>
  <c r="B1" i="3" l="1"/>
  <c r="K5" i="1" l="1"/>
  <c r="G5" i="1"/>
  <c r="C5" i="1"/>
  <c r="O11" i="3"/>
  <c r="O9" i="3"/>
  <c r="O8" i="3"/>
  <c r="O7" i="3"/>
  <c r="O6" i="3"/>
  <c r="O5" i="3"/>
  <c r="O4" i="3"/>
  <c r="O10" i="3" s="1"/>
  <c r="O12" i="3" s="1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17" i="2" l="1"/>
  <c r="O5" i="1" s="1"/>
  <c r="D5" i="1"/>
  <c r="D7" i="1" s="1"/>
  <c r="D9" i="1" s="1"/>
  <c r="F5" i="1"/>
  <c r="F7" i="1" s="1"/>
  <c r="H5" i="1"/>
  <c r="H7" i="1" s="1"/>
  <c r="J5" i="1"/>
  <c r="J7" i="1" s="1"/>
  <c r="L5" i="1"/>
  <c r="L7" i="1" s="1"/>
  <c r="L9" i="1" s="1"/>
  <c r="N5" i="1"/>
  <c r="N7" i="1" s="1"/>
  <c r="E5" i="1"/>
  <c r="E7" i="1" s="1"/>
  <c r="I5" i="1"/>
  <c r="I7" i="1" s="1"/>
  <c r="M5" i="1"/>
  <c r="M7" i="1" s="1"/>
  <c r="M9" i="1" s="1"/>
  <c r="C7" i="1"/>
  <c r="G7" i="1"/>
  <c r="K7" i="1"/>
  <c r="O8" i="1"/>
  <c r="O6" i="1"/>
  <c r="N9" i="1" l="1"/>
  <c r="H9" i="1"/>
  <c r="F9" i="1"/>
  <c r="J9" i="1"/>
  <c r="I9" i="1"/>
  <c r="G9" i="1"/>
  <c r="E9" i="1"/>
  <c r="C9" i="1"/>
  <c r="K9" i="1"/>
  <c r="O7" i="1" l="1"/>
  <c r="O9" i="1" s="1"/>
  <c r="L2" i="1" s="1"/>
</calcChain>
</file>

<file path=xl/sharedStrings.xml><?xml version="1.0" encoding="utf-8"?>
<sst xmlns="http://schemas.openxmlformats.org/spreadsheetml/2006/main" count="77" uniqueCount="50">
  <si>
    <t>السنة</t>
  </si>
  <si>
    <t>الدخل من العمليات</t>
  </si>
  <si>
    <t>الدخل من الفائدة (المصروفات)</t>
  </si>
  <si>
    <t>الدخل قبل اقتطاع ضرائب الدخل</t>
  </si>
  <si>
    <t>مصروفات ضريبة الدخل</t>
  </si>
  <si>
    <t>صافي الدخل</t>
  </si>
  <si>
    <t>قائمة الأرباح والخسائر</t>
  </si>
  <si>
    <t>اسم الشركة</t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</si>
  <si>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</si>
  <si>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</si>
  <si>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</si>
  <si>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</si>
  <si>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</si>
  <si>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</si>
  <si>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</si>
  <si>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</si>
  <si>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</si>
  <si>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</si>
  <si>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</si>
  <si>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</si>
  <si>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السنة حتى تاريخه</t>
  </si>
  <si>
    <t>الإيرادات</t>
  </si>
  <si>
    <t>المبيعات</t>
  </si>
  <si>
    <t>عائدات المبيعات (انخفاض)</t>
  </si>
  <si>
    <t>خصومات المبيعات (انخفاض)</t>
  </si>
  <si>
    <t>الإيرادات الأخرى 1</t>
  </si>
  <si>
    <t>الإيرادات الأخرى 2</t>
  </si>
  <si>
    <t>الإيرادات الأخرى 3</t>
  </si>
  <si>
    <t>صافي المبيعات</t>
  </si>
  <si>
    <t>تكلفة البضائع المباعة</t>
  </si>
  <si>
    <t>إجمالي الربح</t>
  </si>
  <si>
    <t>قائمة الأرباح والخسائر - الإيرادات</t>
  </si>
  <si>
    <t>مصروفات العملية</t>
  </si>
  <si>
    <t>الرواتب والأجور</t>
  </si>
  <si>
    <t>الإهلاك</t>
  </si>
  <si>
    <t>الإيجار</t>
  </si>
  <si>
    <t>مستلزمات المكتب</t>
  </si>
  <si>
    <t>المرافق</t>
  </si>
  <si>
    <t>رقم الهاتف</t>
  </si>
  <si>
    <t>التأمين</t>
  </si>
  <si>
    <t>التنقل</t>
  </si>
  <si>
    <t>الصيانة</t>
  </si>
  <si>
    <t>الإعلانات</t>
  </si>
  <si>
    <t>أخرى 1</t>
  </si>
  <si>
    <t>أخرى 2</t>
  </si>
  <si>
    <t>أخرى 3</t>
  </si>
  <si>
    <t>إجمالي مصروفات العملية</t>
  </si>
  <si>
    <t>قائمة الأرباح والخسائر - مصروفات العملية</t>
  </si>
  <si>
    <t>مخطط خطي يعرض "إجمالي الربح" و"إجمالي مصروفات العملية" في
 هذه الخلية. أدخل البيانات في الجدول أدناه.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</si>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</sst>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ر.س.‏&quot;\ #,##0_-;&quot;ر.س.‏&quot;\ #,##0\-"/>
    <numFmt numFmtId="165" formatCode="_-&quot;ر.س.‏&quot;\ * #,##0.00_-;_-&quot;ر.س.‏&quot;\ * #,##0.00\-;_-&quot;ر.س.‏&quot;\ * &quot;-&quot;??_-;_-@_-"/>
    <numFmt numFmtId="166" formatCode="_ * #,##0_ ;_ * \-#,##0_ ;_ * &quot;-&quot;_ ;_ @_ "/>
    <numFmt numFmtId="167" formatCode="&quot;ر.س.‏&quot;\ #,##0_-"/>
  </numFmts>
  <fonts count="17" x14ac:knownFonts="1">
    <font>
      <sz val="11"/>
      <color theme="2"/>
      <name val="Tahoma"/>
      <family val="2"/>
    </font>
    <font>
      <b/>
      <sz val="11"/>
      <color theme="0"/>
      <name val="Segoe UI"/>
      <family val="2"/>
      <scheme val="minor"/>
    </font>
    <font>
      <sz val="11"/>
      <color theme="2"/>
      <name val="Segoe UI"/>
      <family val="2"/>
      <scheme val="minor"/>
    </font>
    <font>
      <sz val="11"/>
      <color theme="2" tint="-0.749961851863155"/>
      <name val="Segoe UI"/>
      <family val="2"/>
      <scheme val="minor"/>
    </font>
    <font>
      <sz val="11"/>
      <name val="Segoe UI"/>
      <family val="2"/>
      <scheme val="minor"/>
    </font>
    <font>
      <sz val="11"/>
      <color theme="0"/>
      <name val="Tahoma"/>
      <family val="2"/>
    </font>
    <font>
      <sz val="48"/>
      <color theme="0"/>
      <name val="Tahoma"/>
      <family val="2"/>
    </font>
    <font>
      <sz val="12"/>
      <color theme="0"/>
      <name val="Tahoma"/>
      <family val="2"/>
    </font>
    <font>
      <sz val="11"/>
      <color theme="3"/>
      <name val="Tahoma"/>
      <family val="2"/>
    </font>
    <font>
      <sz val="11"/>
      <color theme="2"/>
      <name val="Tahoma"/>
      <family val="2"/>
    </font>
    <font>
      <sz val="20"/>
      <color theme="0"/>
      <name val="Tahoma"/>
      <family val="2"/>
    </font>
    <font>
      <sz val="48"/>
      <color theme="3"/>
      <name val="Tahoma"/>
      <family val="2"/>
    </font>
    <font>
      <sz val="11"/>
      <color theme="1" tint="0.34998626667073579"/>
      <name val="Tahoma"/>
      <family val="2"/>
    </font>
    <font>
      <b/>
      <sz val="11"/>
      <color theme="0"/>
      <name val="Tahoma"/>
      <family val="2"/>
    </font>
    <font>
      <b/>
      <sz val="11"/>
      <color theme="3"/>
      <name val="Tahoma"/>
      <family val="2"/>
    </font>
    <font>
      <sz val="11"/>
      <name val="Tahoma"/>
      <family val="2"/>
    </font>
    <font>
      <sz val="11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5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rgb="FFFFFFCC"/>
      </patternFill>
    </fill>
    <fill>
      <patternFill patternType="solid">
        <fgColor theme="3"/>
        <bgColor theme="3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1">
    <xf numFmtId="0" fontId="0" fillId="2" borderId="0">
      <alignment vertical="center" wrapText="1" readingOrder="2"/>
    </xf>
    <xf numFmtId="165" fontId="16" fillId="0" borderId="0" applyFill="0" applyBorder="0" applyAlignment="0" applyProtection="0"/>
    <xf numFmtId="0" fontId="6" fillId="2" borderId="0" applyNumberFormat="0" applyBorder="0" applyAlignment="0" applyProtection="0">
      <alignment readingOrder="2"/>
    </xf>
    <xf numFmtId="0" fontId="10" fillId="2" borderId="0" applyNumberFormat="0" applyAlignment="0" applyProtection="0">
      <alignment readingOrder="2"/>
    </xf>
    <xf numFmtId="0" fontId="2" fillId="2" borderId="0" applyNumberFormat="0" applyAlignment="0" applyProtection="0"/>
    <xf numFmtId="0" fontId="1" fillId="2" borderId="0" applyNumberFormat="0" applyBorder="0" applyAlignment="0" applyProtection="0"/>
    <xf numFmtId="0" fontId="7" fillId="2" borderId="0" applyNumberFormat="0" applyBorder="0" applyAlignment="0" applyProtection="0">
      <alignment readingOrder="2"/>
    </xf>
    <xf numFmtId="166" fontId="4" fillId="0" borderId="0" applyFill="0" applyBorder="0" applyAlignment="0" applyProtection="0"/>
    <xf numFmtId="164" fontId="15" fillId="0" borderId="0" applyFont="0" applyFill="0" applyBorder="0" applyAlignment="0" applyProtection="0"/>
    <xf numFmtId="9" fontId="2" fillId="0" borderId="0" applyFill="0" applyBorder="0" applyAlignment="0" applyProtection="0"/>
    <xf numFmtId="0" fontId="3" fillId="5" borderId="2" applyNumberFormat="0" applyAlignment="0" applyProtection="0"/>
  </cellStyleXfs>
  <cellXfs count="48">
    <xf numFmtId="0" fontId="0" fillId="2" borderId="0" xfId="0">
      <alignment vertical="center" wrapText="1" readingOrder="2"/>
    </xf>
    <xf numFmtId="0" fontId="5" fillId="2" borderId="0" xfId="0" applyFont="1" applyFill="1" applyAlignment="1">
      <alignment horizontal="right" vertical="center" wrapText="1" readingOrder="2"/>
    </xf>
    <xf numFmtId="0" fontId="9" fillId="2" borderId="0" xfId="0" applyFont="1">
      <alignment vertical="center" wrapText="1" readingOrder="2"/>
    </xf>
    <xf numFmtId="0" fontId="5" fillId="2" borderId="0" xfId="0" applyFont="1" applyFill="1" applyAlignment="1">
      <alignment horizontal="right" wrapText="1" readingOrder="2"/>
    </xf>
    <xf numFmtId="0" fontId="12" fillId="2" borderId="0" xfId="0" applyFont="1" applyFill="1" applyAlignment="1">
      <alignment horizontal="center" wrapText="1" readingOrder="2"/>
    </xf>
    <xf numFmtId="0" fontId="13" fillId="2" borderId="0" xfId="0" applyFont="1" applyFill="1" applyBorder="1" applyAlignment="1">
      <alignment horizontal="right" vertical="center" indent="1" readingOrder="2"/>
    </xf>
    <xf numFmtId="164" fontId="13" fillId="2" borderId="0" xfId="8" applyFont="1" applyFill="1" applyAlignment="1">
      <alignment horizontal="right" vertical="center" wrapText="1" readingOrder="2"/>
    </xf>
    <xf numFmtId="0" fontId="5" fillId="2" borderId="0" xfId="0" applyFont="1" applyFill="1" applyBorder="1" applyAlignment="1">
      <alignment horizontal="right" vertical="center" indent="1" readingOrder="2"/>
    </xf>
    <xf numFmtId="164" fontId="5" fillId="2" borderId="0" xfId="8" applyFont="1" applyFill="1" applyBorder="1" applyAlignment="1">
      <alignment horizontal="left" vertical="center" indent="1" readingOrder="2"/>
    </xf>
    <xf numFmtId="164" fontId="13" fillId="2" borderId="0" xfId="8" applyFont="1" applyFill="1" applyBorder="1" applyAlignment="1">
      <alignment horizontal="left" vertical="center" indent="1" readingOrder="2"/>
    </xf>
    <xf numFmtId="0" fontId="14" fillId="4" borderId="0" xfId="0" applyFont="1" applyFill="1" applyBorder="1" applyAlignment="1">
      <alignment horizontal="right" vertical="center" indent="1" readingOrder="2"/>
    </xf>
    <xf numFmtId="164" fontId="14" fillId="4" borderId="0" xfId="8" applyFont="1" applyFill="1" applyBorder="1" applyAlignment="1">
      <alignment horizontal="left" vertical="center" indent="1" readingOrder="2"/>
    </xf>
    <xf numFmtId="164" fontId="5" fillId="2" borderId="0" xfId="8" applyFont="1" applyFill="1" applyBorder="1" applyAlignment="1">
      <alignment horizontal="left" vertical="center" readingOrder="2"/>
    </xf>
    <xf numFmtId="164" fontId="14" fillId="4" borderId="0" xfId="8" applyFont="1" applyFill="1" applyBorder="1" applyAlignment="1">
      <alignment horizontal="left" vertical="center" readingOrder="2"/>
    </xf>
    <xf numFmtId="0" fontId="5" fillId="2" borderId="0" xfId="0" applyNumberFormat="1" applyFont="1" applyFill="1" applyAlignment="1">
      <alignment horizontal="right" vertical="center" wrapText="1" readingOrder="2"/>
    </xf>
    <xf numFmtId="0" fontId="9" fillId="2" borderId="0" xfId="0" applyFont="1" applyAlignment="1">
      <alignment horizontal="right" vertical="center" wrapText="1" readingOrder="2"/>
    </xf>
    <xf numFmtId="0" fontId="9" fillId="2" borderId="0" xfId="0" applyFont="1" applyFill="1" applyBorder="1" applyAlignment="1">
      <alignment horizontal="left" wrapText="1" readingOrder="2"/>
    </xf>
    <xf numFmtId="0" fontId="9" fillId="2" borderId="0" xfId="0" applyFont="1" applyFill="1" applyBorder="1" applyAlignment="1">
      <alignment horizontal="right" vertical="center" wrapText="1" readingOrder="2"/>
    </xf>
    <xf numFmtId="164" fontId="9" fillId="2" borderId="0" xfId="8" applyNumberFormat="1" applyFont="1" applyFill="1" applyBorder="1" applyAlignment="1">
      <alignment horizontal="right" vertical="center" wrapText="1" readingOrder="2"/>
    </xf>
    <xf numFmtId="0" fontId="9" fillId="2" borderId="0" xfId="0" applyFont="1" applyFill="1" applyAlignment="1">
      <alignment horizontal="right" vertical="center" wrapText="1" readingOrder="2"/>
    </xf>
    <xf numFmtId="164" fontId="9" fillId="2" borderId="0" xfId="0" applyNumberFormat="1" applyFont="1" applyFill="1" applyAlignment="1">
      <alignment horizontal="right" vertical="center" wrapText="1" readingOrder="2"/>
    </xf>
    <xf numFmtId="0" fontId="5" fillId="6" borderId="0" xfId="0" applyFont="1" applyFill="1" applyBorder="1" applyAlignment="1">
      <alignment horizontal="right" vertical="center" wrapText="1" readingOrder="2"/>
    </xf>
    <xf numFmtId="164" fontId="9" fillId="6" borderId="0" xfId="8" applyNumberFormat="1" applyFont="1" applyFill="1" applyBorder="1" applyAlignment="1">
      <alignment horizontal="right" vertical="center" wrapText="1" readingOrder="2"/>
    </xf>
    <xf numFmtId="0" fontId="14" fillId="3" borderId="0" xfId="0" applyFont="1" applyFill="1" applyBorder="1" applyAlignment="1">
      <alignment horizontal="right" vertical="center" indent="1" readingOrder="2"/>
    </xf>
    <xf numFmtId="164" fontId="9" fillId="2" borderId="0" xfId="8" applyNumberFormat="1" applyFont="1" applyFill="1" applyBorder="1" applyAlignment="1">
      <alignment horizontal="left" vertical="center" readingOrder="2"/>
    </xf>
    <xf numFmtId="164" fontId="9" fillId="6" borderId="0" xfId="0" applyNumberFormat="1" applyFont="1" applyFill="1" applyBorder="1" applyAlignment="1">
      <alignment horizontal="left" vertical="center" readingOrder="2"/>
    </xf>
    <xf numFmtId="164" fontId="9" fillId="6" borderId="0" xfId="8" applyNumberFormat="1" applyFont="1" applyFill="1" applyBorder="1" applyAlignment="1">
      <alignment horizontal="left" vertical="center" readingOrder="2"/>
    </xf>
    <xf numFmtId="164" fontId="14" fillId="3" borderId="0" xfId="1" applyNumberFormat="1" applyFont="1" applyFill="1" applyBorder="1" applyAlignment="1">
      <alignment horizontal="left" vertical="center" indent="1" readingOrder="2"/>
    </xf>
    <xf numFmtId="0" fontId="9" fillId="2" borderId="0" xfId="0" applyFont="1" applyAlignment="1">
      <alignment horizontal="left" wrapText="1" readingOrder="2"/>
    </xf>
    <xf numFmtId="0" fontId="9" fillId="2" borderId="0" xfId="0" applyFont="1" applyFill="1" applyBorder="1" applyAlignment="1">
      <alignment horizontal="right" vertical="center" indent="1" readingOrder="2"/>
    </xf>
    <xf numFmtId="0" fontId="9" fillId="2" borderId="0" xfId="0" applyFont="1" applyFill="1" applyAlignment="1">
      <alignment horizontal="right" vertical="center" indent="1" readingOrder="2"/>
    </xf>
    <xf numFmtId="164" fontId="8" fillId="2" borderId="0" xfId="0" applyNumberFormat="1" applyFont="1" applyFill="1" applyAlignment="1">
      <alignment horizontal="right" vertical="center" wrapText="1" readingOrder="2"/>
    </xf>
    <xf numFmtId="164" fontId="13" fillId="2" borderId="0" xfId="8" applyFont="1" applyFill="1" applyBorder="1" applyAlignment="1">
      <alignment horizontal="left" vertical="center" readingOrder="2"/>
    </xf>
    <xf numFmtId="164" fontId="9" fillId="2" borderId="0" xfId="0" applyNumberFormat="1" applyFont="1" applyFill="1" applyBorder="1" applyAlignment="1">
      <alignment horizontal="left" vertical="center" readingOrder="2"/>
    </xf>
    <xf numFmtId="164" fontId="9" fillId="2" borderId="0" xfId="8" applyFont="1" applyFill="1" applyBorder="1" applyAlignment="1">
      <alignment horizontal="left" vertical="center" readingOrder="2"/>
    </xf>
    <xf numFmtId="0" fontId="0" fillId="2" borderId="0" xfId="0" applyFont="1">
      <alignment vertical="center" wrapText="1" readingOrder="2"/>
    </xf>
    <xf numFmtId="0" fontId="13" fillId="6" borderId="1" xfId="0" applyNumberFormat="1" applyFont="1" applyFill="1" applyBorder="1" applyAlignment="1">
      <alignment wrapText="1" readingOrder="2"/>
    </xf>
    <xf numFmtId="0" fontId="13" fillId="6" borderId="1" xfId="0" applyFont="1" applyFill="1" applyBorder="1" applyAlignment="1">
      <alignment horizontal="left" wrapText="1" readingOrder="2"/>
    </xf>
    <xf numFmtId="0" fontId="0" fillId="2" borderId="0" xfId="0" applyFont="1" applyAlignment="1">
      <alignment wrapText="1"/>
    </xf>
    <xf numFmtId="0" fontId="9" fillId="2" borderId="0" xfId="0" applyFont="1" applyFill="1" applyBorder="1" applyAlignment="1">
      <alignment wrapText="1" readingOrder="2"/>
    </xf>
    <xf numFmtId="0" fontId="9" fillId="2" borderId="0" xfId="0" applyFont="1" applyAlignment="1">
      <alignment wrapText="1" readingOrder="2"/>
    </xf>
    <xf numFmtId="164" fontId="0" fillId="2" borderId="0" xfId="8" applyFont="1" applyFill="1" applyAlignment="1">
      <alignment horizontal="left" vertical="center" indent="1" readingOrder="2"/>
    </xf>
    <xf numFmtId="0" fontId="12" fillId="2" borderId="0" xfId="0" applyFont="1" applyFill="1" applyAlignment="1">
      <alignment horizontal="center" vertical="center" wrapText="1" readingOrder="2"/>
    </xf>
    <xf numFmtId="0" fontId="10" fillId="2" borderId="0" xfId="3" applyFont="1" applyAlignment="1">
      <alignment vertical="top" readingOrder="2"/>
    </xf>
    <xf numFmtId="0" fontId="8" fillId="4" borderId="0" xfId="0" applyFont="1" applyFill="1" applyBorder="1" applyAlignment="1">
      <alignment horizontal="left" indent="1" readingOrder="2"/>
    </xf>
    <xf numFmtId="167" fontId="11" fillId="4" borderId="0" xfId="0" applyNumberFormat="1" applyFont="1" applyFill="1" applyBorder="1" applyAlignment="1">
      <alignment horizontal="left" vertical="center" indent="1" readingOrder="2"/>
    </xf>
    <xf numFmtId="0" fontId="6" fillId="2" borderId="0" xfId="2" applyFont="1" applyAlignment="1">
      <alignment horizontal="right" vertical="center" readingOrder="2"/>
    </xf>
    <xf numFmtId="0" fontId="7" fillId="2" borderId="0" xfId="6" applyFont="1" applyBorder="1" applyAlignment="1">
      <alignment horizontal="right" readingOrder="2"/>
    </xf>
  </cellXfs>
  <cellStyles count="11">
    <cellStyle name="Comma [0]" xfId="7" builtinId="6" customBuiltin="1"/>
    <cellStyle name="Currency" xfId="1" builtinId="4" customBuiltin="1"/>
    <cellStyle name="Currency [0]" xfId="8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Normal" xfId="0" builtinId="0" customBuiltin="1"/>
    <cellStyle name="Note" xfId="10" builtinId="10" customBuiltin="1"/>
    <cellStyle name="Percent" xfId="9" builtinId="5" customBuiltin="1"/>
    <cellStyle name="Title" xfId="2" builtinId="15" customBuiltin="1"/>
  </cellStyles>
  <dxfs count="75">
    <dxf>
      <alignment horizontal="left" vertical="center" textRotation="0" wrapText="0" indent="1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fill>
        <patternFill patternType="solid">
          <fgColor indexed="64"/>
          <bgColor theme="3"/>
        </patternFill>
      </fill>
      <alignment horizontal="right" vertical="center" textRotation="0" wrapText="0" indent="1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strike val="0"/>
        <outline val="0"/>
        <shadow val="0"/>
        <u val="none"/>
        <vertAlign val="baseline"/>
        <name val="Tahoma"/>
        <scheme val="none"/>
      </font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indexed="64"/>
          <bgColor theme="3"/>
        </patternFill>
      </fill>
      <alignment horizontal="right" vertical="center" textRotation="0" wrapText="1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  <numFmt numFmtId="164" formatCode="&quot;ر.س.‏&quot;\ #,##0_-;&quot;ر.س.‏&quot;\ #,##0\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theme="3"/>
          <bgColor theme="3"/>
        </patternFill>
      </fill>
      <alignment horizontal="lef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theme="3"/>
          <bgColor theme="3"/>
        </patternFill>
      </fill>
      <alignment horizontal="lef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theme="3"/>
          <bgColor theme="3"/>
        </patternFill>
      </fill>
      <alignment horizontal="lef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theme="3"/>
          <bgColor theme="3"/>
        </patternFill>
      </fill>
      <alignment horizontal="lef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theme="3"/>
          <bgColor theme="3"/>
        </patternFill>
      </fill>
      <alignment horizontal="lef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theme="3"/>
          <bgColor theme="3"/>
        </patternFill>
      </fill>
      <alignment horizontal="lef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theme="3"/>
          <bgColor theme="3"/>
        </patternFill>
      </fill>
      <alignment horizontal="lef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theme="3"/>
          <bgColor theme="3"/>
        </patternFill>
      </fill>
      <alignment horizontal="lef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theme="3"/>
          <bgColor theme="3"/>
        </patternFill>
      </fill>
      <alignment horizontal="lef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theme="3"/>
          <bgColor theme="3"/>
        </patternFill>
      </fill>
      <alignment horizontal="lef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theme="3"/>
          <bgColor theme="3"/>
        </patternFill>
      </fill>
      <alignment horizontal="lef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theme="3"/>
          <bgColor theme="3"/>
        </patternFill>
      </fill>
      <alignment horizontal="left" vertical="center" textRotation="0" wrapText="0" indent="0" justifyLastLine="0" shrinkToFit="0" readingOrder="2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numFmt numFmtId="164" formatCode="&quot;ر.س.‏&quot;\ #,##0_-;&quot;ر.س.‏&quot;\ #,##0\-"/>
      <fill>
        <patternFill patternType="solid">
          <fgColor indexed="64"/>
          <bgColor theme="3"/>
        </patternFill>
      </fill>
      <alignment horizontal="lef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/>
        <name val="Tahoma"/>
        <scheme val="none"/>
      </font>
      <fill>
        <patternFill patternType="solid">
          <fgColor indexed="64"/>
          <bgColor theme="3"/>
        </patternFill>
      </fill>
      <alignment horizontal="right" vertical="center" textRotation="0" wrapText="1" indent="0" justifyLastLine="0" shrinkToFit="0" readingOrder="2"/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strike val="0"/>
        <outline val="0"/>
        <shadow val="0"/>
        <u val="none"/>
        <vertAlign val="baseline"/>
        <name val="Tahoma"/>
        <scheme val="none"/>
      </font>
    </dxf>
    <dxf>
      <font>
        <strike val="0"/>
        <outline val="0"/>
        <shadow val="0"/>
        <u val="none"/>
        <vertAlign val="baseline"/>
        <name val="Tahoma"/>
        <scheme val="none"/>
      </font>
      <alignment vertical="bottom" textRotation="0" wrapText="1" indent="0" justifyLastLine="0" shrinkToFit="0" readingOrder="0"/>
    </dxf>
    <dxf>
      <border>
        <left style="thin">
          <color theme="1"/>
        </left>
      </border>
    </dxf>
    <dxf>
      <border>
        <left style="thin">
          <color theme="1"/>
        </left>
      </border>
    </dxf>
    <dxf>
      <font>
        <b/>
        <color theme="1"/>
      </font>
    </dxf>
    <dxf>
      <font>
        <b/>
        <color theme="1"/>
      </font>
    </dxf>
    <dxf>
      <font>
        <b/>
        <i val="0"/>
        <color theme="0"/>
      </font>
    </dxf>
    <dxf>
      <font>
        <b/>
        <i val="0"/>
        <color theme="0"/>
      </font>
      <border>
        <bottom style="medium">
          <color theme="5"/>
        </bottom>
      </border>
    </dxf>
    <dxf>
      <font>
        <color theme="0"/>
      </font>
      <fill>
        <patternFill>
          <bgColor theme="3"/>
        </patternFill>
      </fill>
      <border>
        <left/>
        <right/>
        <top/>
        <bottom/>
      </border>
    </dxf>
    <dxf>
      <border>
        <left style="thin">
          <color theme="1"/>
        </left>
      </border>
    </dxf>
    <dxf>
      <border>
        <left style="thin">
          <color theme="1"/>
        </left>
      </border>
    </dxf>
    <dxf>
      <font>
        <b/>
        <color theme="1"/>
      </font>
    </dxf>
    <dxf>
      <font>
        <b/>
        <color theme="1"/>
      </font>
    </dxf>
    <dxf>
      <font>
        <b/>
        <i val="0"/>
        <color theme="3"/>
      </font>
      <fill>
        <patternFill>
          <bgColor theme="0"/>
        </patternFill>
      </fill>
    </dxf>
    <dxf>
      <font>
        <b/>
        <i val="0"/>
        <color theme="0"/>
      </font>
      <border>
        <bottom style="medium">
          <color theme="5"/>
        </bottom>
      </border>
    </dxf>
    <dxf>
      <font>
        <color theme="0"/>
      </font>
      <fill>
        <patternFill>
          <bgColor theme="3"/>
        </patternFill>
      </fill>
      <border>
        <left/>
        <right/>
        <top/>
        <bottom/>
      </border>
    </dxf>
  </dxfs>
  <tableStyles count="2" defaultTableStyle="الأرباح والخسائر" defaultPivotStyle="PivotStyleLight16">
    <tableStyle name="المصروفات" pivot="0" count="7">
      <tableStyleElement type="wholeTable" dxfId="74"/>
      <tableStyleElement type="headerRow" dxfId="73"/>
      <tableStyleElement type="totalRow" dxfId="72"/>
      <tableStyleElement type="firstColumn" dxfId="71"/>
      <tableStyleElement type="lastColumn" dxfId="70"/>
      <tableStyleElement type="firstColumnStripe" dxfId="69"/>
      <tableStyleElement type="secondColumnStripe" dxfId="68"/>
    </tableStyle>
    <tableStyle name="الأرباح والخسائر" pivot="0" count="7">
      <tableStyleElement type="wholeTable" dxfId="67"/>
      <tableStyleElement type="headerRow" dxfId="66"/>
      <tableStyleElement type="totalRow" dxfId="65"/>
      <tableStyleElement type="firstColumn" dxfId="64"/>
      <tableStyleElement type="lastColumn" dxfId="63"/>
      <tableStyleElement type="firstColumnStripe" dxfId="62"/>
      <tableStyleElement type="secondColumnStripe" dxfId="6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EG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044541079908135E-2"/>
          <c:y val="9.9308419780860732E-2"/>
          <c:w val="0.88327528779105491"/>
          <c:h val="0.7484731075282256"/>
        </c:manualLayout>
      </c:layout>
      <c:lineChart>
        <c:grouping val="standard"/>
        <c:varyColors val="0"/>
        <c:ser>
          <c:idx val="0"/>
          <c:order val="0"/>
          <c:tx>
            <c:strRef>
              <c:f>الإيرادات!$B$12</c:f>
              <c:strCache>
                <c:ptCount val="1"/>
                <c:pt idx="0">
                  <c:v>إجمالي الربح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/>
              </a:solidFill>
              <a:ln w="57150">
                <a:solidFill>
                  <a:schemeClr val="bg2"/>
                </a:solidFill>
              </a:ln>
              <a:effectLst/>
            </c:spPr>
          </c:marker>
          <c:val>
            <c:numRef>
              <c:f>الإيرادات!$C$12:$N$12</c:f>
              <c:numCache>
                <c:formatCode>"ر.س.‏"\ #,##0_-;"ر.س.‏"\ #,##0\-</c:formatCode>
                <c:ptCount val="12"/>
                <c:pt idx="0">
                  <c:v>25000</c:v>
                </c:pt>
                <c:pt idx="1">
                  <c:v>36348</c:v>
                </c:pt>
                <c:pt idx="2">
                  <c:v>27562</c:v>
                </c:pt>
                <c:pt idx="3">
                  <c:v>-5059.5</c:v>
                </c:pt>
                <c:pt idx="4">
                  <c:v>30153.179999999997</c:v>
                </c:pt>
                <c:pt idx="5">
                  <c:v>32964.449999999997</c:v>
                </c:pt>
                <c:pt idx="6">
                  <c:v>33502.869999999995</c:v>
                </c:pt>
                <c:pt idx="7">
                  <c:v>41646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309-4112-8C5D-0AF7BF63DCED}"/>
            </c:ext>
          </c:extLst>
        </c:ser>
        <c:ser>
          <c:idx val="1"/>
          <c:order val="1"/>
          <c:tx>
            <c:strRef>
              <c:f>'مصروفات العملية'!$B$17</c:f>
              <c:strCache>
                <c:ptCount val="1"/>
                <c:pt idx="0">
                  <c:v>إجمالي مصروفات العملية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2"/>
              </a:solidFill>
              <a:ln w="57150">
                <a:solidFill>
                  <a:schemeClr val="bg2"/>
                </a:solidFill>
              </a:ln>
              <a:effectLst/>
            </c:spPr>
          </c:marker>
          <c:val>
            <c:numRef>
              <c:f>'مصروفات العملية'!$C$17:$N$17</c:f>
              <c:numCache>
                <c:formatCode>"ر.س.‏"\ #,##0_-;"ر.س.‏"\ #,##0\-</c:formatCode>
                <c:ptCount val="12"/>
                <c:pt idx="0">
                  <c:v>10841</c:v>
                </c:pt>
                <c:pt idx="1">
                  <c:v>11367.25</c:v>
                </c:pt>
                <c:pt idx="2">
                  <c:v>11919.82</c:v>
                </c:pt>
                <c:pt idx="3">
                  <c:v>12500.010000000002</c:v>
                </c:pt>
                <c:pt idx="4">
                  <c:v>13109.21</c:v>
                </c:pt>
                <c:pt idx="5">
                  <c:v>13748.859999999999</c:v>
                </c:pt>
                <c:pt idx="6">
                  <c:v>14420.509999999998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309-4112-8C5D-0AF7BF63D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43968"/>
        <c:axId val="102760448"/>
      </c:lineChart>
      <c:catAx>
        <c:axId val="55043968"/>
        <c:scaling>
          <c:orientation val="maxMin"/>
        </c:scaling>
        <c:delete val="1"/>
        <c:axPos val="b"/>
        <c:majorTickMark val="out"/>
        <c:minorTickMark val="none"/>
        <c:tickLblPos val="nextTo"/>
        <c:crossAx val="102760448"/>
        <c:crosses val="autoZero"/>
        <c:auto val="1"/>
        <c:lblAlgn val="ctr"/>
        <c:lblOffset val="100"/>
        <c:noMultiLvlLbl val="0"/>
      </c:catAx>
      <c:valAx>
        <c:axId val="102760448"/>
        <c:scaling>
          <c:orientation val="minMax"/>
        </c:scaling>
        <c:delete val="1"/>
        <c:axPos val="r"/>
        <c:numFmt formatCode="&quot;ر.س.‏&quot;\ #,##0_-;&quot;ر.س.‏&quot;\ #,##0\-" sourceLinked="1"/>
        <c:majorTickMark val="out"/>
        <c:minorTickMark val="none"/>
        <c:tickLblPos val="nextTo"/>
        <c:crossAx val="550439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>
        <c:manualLayout>
          <c:xMode val="edge"/>
          <c:yMode val="edge"/>
          <c:x val="4.7304944132124394E-4"/>
          <c:y val="0.12393117526975794"/>
          <c:w val="0.11780871456959811"/>
          <c:h val="0.835632212640086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bg2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ar-EG"/>
        </a:p>
      </c:txPr>
    </c:legend>
    <c:plotVisOnly val="1"/>
    <c:dispBlanksAs val="gap"/>
    <c:showDLblsOverMax val="0"/>
  </c:chart>
  <c:spPr>
    <a:solidFill>
      <a:schemeClr val="tx2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bg2"/>
          </a:solidFill>
        </a:defRPr>
      </a:pPr>
      <a:endParaRPr lang="ar-E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2019300</xdr:colOff>
      <xdr:row>2</xdr:row>
      <xdr:rowOff>85725</xdr:rowOff>
    </xdr:from>
    <xdr:to>
      <xdr:col>14</xdr:col>
      <xdr:colOff>1152526</xdr:colOff>
      <xdr:row>2</xdr:row>
      <xdr:rowOff>1285875</xdr:rowOff>
    </xdr:to>
    <xdr:graphicFrame macro="">
      <xdr:nvGraphicFramePr>
        <xdr:cNvPr id="3" name="المخطط 2" descr="مخطط خطي يعرض &quot;إجمالي الربح&quot; و&quot;إجمالي مصروفات العملية&quot;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الإيرادات" displayName="الإيرادات" ref="B3:O10" totalsRowCount="1" headerRowDxfId="60" dataDxfId="59" totalsRowDxfId="58">
  <autoFilter ref="B3:O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الإيرادات" totalsRowLabel="صافي المبيعات" dataDxfId="57" totalsRowDxfId="56"/>
    <tableColumn id="2" name="يناير" totalsRowFunction="custom" dataDxfId="55" totalsRowDxfId="54" dataCellStyle="Currency [0]">
      <totalsRowFormula>IF(SUM(C4:C9)=0,"",SUM(C4:C9))</totalsRowFormula>
    </tableColumn>
    <tableColumn id="3" name="فبراير" totalsRowFunction="custom" dataDxfId="53" totalsRowDxfId="52" dataCellStyle="Currency [0]">
      <totalsRowFormula>IF(SUM(D4:D9)=0,"",SUM(D4:D9))</totalsRowFormula>
    </tableColumn>
    <tableColumn id="4" name="مارس" totalsRowFunction="custom" dataDxfId="51" totalsRowDxfId="50" dataCellStyle="Currency [0]">
      <totalsRowFormula>IF(SUM(E4:E9)=0,"",SUM(E4:E9))</totalsRowFormula>
    </tableColumn>
    <tableColumn id="5" name="أبريل" totalsRowFunction="custom" dataDxfId="49" totalsRowDxfId="48" dataCellStyle="Currency [0]">
      <totalsRowFormula>IF(SUM(F4:F9)=0,"",SUM(F4:F9))</totalsRowFormula>
    </tableColumn>
    <tableColumn id="6" name="مايو" totalsRowFunction="custom" dataDxfId="47" totalsRowDxfId="46" dataCellStyle="Currency [0]">
      <totalsRowFormula>IF(SUM(G4:G9)=0,"",SUM(G4:G9))</totalsRowFormula>
    </tableColumn>
    <tableColumn id="7" name="يونيو" totalsRowFunction="custom" dataDxfId="45" totalsRowDxfId="44" dataCellStyle="Currency [0]">
      <totalsRowFormula>IF(SUM(H4:H9)=0,"",SUM(H4:H9))</totalsRowFormula>
    </tableColumn>
    <tableColumn id="8" name="يوليو" totalsRowFunction="custom" dataDxfId="43" totalsRowDxfId="42" dataCellStyle="Currency [0]">
      <totalsRowFormula>IF(SUM(I4:I9)=0,"",SUM(I4:I9))</totalsRowFormula>
    </tableColumn>
    <tableColumn id="9" name="أغسطس" totalsRowFunction="custom" dataDxfId="41" totalsRowDxfId="40" dataCellStyle="Currency [0]">
      <totalsRowFormula>IF(SUM(J4:J9)=0,"",SUM(J4:J9))</totalsRowFormula>
    </tableColumn>
    <tableColumn id="10" name="سبتمبر" totalsRowFunction="custom" dataDxfId="39" totalsRowDxfId="38" dataCellStyle="Currency [0]">
      <totalsRowFormula>IF(SUM(K4:K9)=0,"",SUM(K4:K9))</totalsRowFormula>
    </tableColumn>
    <tableColumn id="11" name="أكتوبر" totalsRowFunction="custom" dataDxfId="37" totalsRowDxfId="36" dataCellStyle="Currency [0]">
      <totalsRowFormula>IF(SUM(L4:L9)=0,"",SUM(L4:L9))</totalsRowFormula>
    </tableColumn>
    <tableColumn id="12" name="نوفمبر" totalsRowFunction="custom" dataDxfId="35" totalsRowDxfId="34" dataCellStyle="Currency [0]">
      <totalsRowFormula>IF(SUM(M4:M9)=0,"",SUM(M4:M9))</totalsRowFormula>
    </tableColumn>
    <tableColumn id="13" name="ديسمبر" totalsRowFunction="custom" dataDxfId="33" totalsRowDxfId="32" dataCellStyle="Currency [0]">
      <totalsRowFormula>IF(SUM(N4:N9)=0,"",SUM(N4:N9))</totalsRowFormula>
    </tableColumn>
    <tableColumn id="14" name="السنة حتى تاريخه" totalsRowFunction="sum" dataDxfId="31" totalsRowDxfId="30">
      <calculatedColumnFormula>SUM(C4:N4)</calculatedColumnFormula>
    </tableColumn>
  </tableColumns>
  <tableStyleInfo name="الأرباح والخسائر" showFirstColumn="0" showLastColumn="0" showRowStripes="1" showColumnStripes="0"/>
  <extLst>
    <ext xmlns:x14="http://schemas.microsoft.com/office/spreadsheetml/2009/9/main" uri="{504A1905-F514-4f6f-8877-14C23A59335A}">
      <x14:table altTextSummary="أدخل إيرادات كل شهر في هذا الجدول. يتم حساب مبلغ &quot;السنة حتى تاريخه&quot; تلقائياً"/>
    </ext>
  </extLst>
</table>
</file>

<file path=xl/tables/table2.xml><?xml version="1.0" encoding="utf-8"?>
<table xmlns="http://schemas.openxmlformats.org/spreadsheetml/2006/main" id="3" name="المصروفات" displayName="المصروفات" ref="B3:O17" totalsRowCount="1" headerRowDxfId="29" dataDxfId="28" totalsRowDxfId="27">
  <autoFilter ref="B3:O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مصروفات العملية" totalsRowLabel="إجمالي مصروفات العملية" dataDxfId="26" totalsRowDxfId="25"/>
    <tableColumn id="2" name="يناير" totalsRowFunction="custom" dataDxfId="24" totalsRowDxfId="23" dataCellStyle="Currency [0]">
      <totalsRowFormula>IF(SUM(C4:C16)=0,"",SUM(C4:C16))</totalsRowFormula>
    </tableColumn>
    <tableColumn id="3" name="فبراير" totalsRowFunction="custom" dataDxfId="22" totalsRowDxfId="21">
      <totalsRowFormula>IF(SUM(D4:D16)=0,"",SUM(D4:D16))</totalsRowFormula>
    </tableColumn>
    <tableColumn id="4" name="مارس" totalsRowFunction="custom" dataDxfId="20" totalsRowDxfId="19">
      <totalsRowFormula>IF(SUM(E4:E16)=0,"",SUM(E4:E16))</totalsRowFormula>
    </tableColumn>
    <tableColumn id="5" name="أبريل" totalsRowFunction="custom" dataDxfId="18" totalsRowDxfId="17">
      <totalsRowFormula>IF(SUM(F4:F16)=0,"",SUM(F4:F16))</totalsRowFormula>
    </tableColumn>
    <tableColumn id="6" name="مايو" totalsRowFunction="custom" dataDxfId="16" totalsRowDxfId="15">
      <totalsRowFormula>IF(SUM(G4:G16)=0,"",SUM(G4:G16))</totalsRowFormula>
    </tableColumn>
    <tableColumn id="7" name="يونيو" totalsRowFunction="custom" dataDxfId="14" totalsRowDxfId="13">
      <totalsRowFormula>IF(SUM(H4:H16)=0,"",SUM(H4:H16))</totalsRowFormula>
    </tableColumn>
    <tableColumn id="8" name="يوليو" totalsRowFunction="custom" dataDxfId="12" totalsRowDxfId="11">
      <totalsRowFormula>IF(SUM(I4:I16)=0,"",SUM(I4:I16))</totalsRowFormula>
    </tableColumn>
    <tableColumn id="9" name="أغسطس" totalsRowFunction="custom" dataDxfId="10" totalsRowDxfId="9">
      <totalsRowFormula>IF(SUM(J4:J16)=0,"",SUM(J4:J16))</totalsRowFormula>
    </tableColumn>
    <tableColumn id="10" name="سبتمبر" totalsRowFunction="custom" dataDxfId="8" totalsRowDxfId="7">
      <totalsRowFormula>IF(SUM(K4:K16)=0,"",SUM(K4:K16))</totalsRowFormula>
    </tableColumn>
    <tableColumn id="11" name="أكتوبر" totalsRowFunction="custom" dataDxfId="6" totalsRowDxfId="5">
      <totalsRowFormula>IF(SUM(L4:L16)=0,"",SUM(L4:L16))</totalsRowFormula>
    </tableColumn>
    <tableColumn id="12" name="نوفمبر" totalsRowFunction="custom" dataDxfId="4" totalsRowDxfId="3">
      <totalsRowFormula>IF(SUM(M4:M16)=0,"",SUM(M4:M16))</totalsRowFormula>
    </tableColumn>
    <tableColumn id="13" name="ديسمبر" totalsRowFunction="custom" dataDxfId="2" totalsRowDxfId="1">
      <totalsRowFormula>IF(SUM(N4:N16)=0,"",SUM(N4:N16))</totalsRowFormula>
    </tableColumn>
    <tableColumn id="14" name="السنة حتى تاريخه" totalsRowFunction="sum" dataDxfId="0" dataCellStyle="Currency [0]">
      <calculatedColumnFormula>SUM(C4:N4)</calculatedColumnFormula>
    </tableColumn>
  </tableColumns>
  <tableStyleInfo name="المصروفات" showFirstColumn="0" showLastColumn="0" showRowStripes="1" showColumnStripes="0"/>
  <extLst>
    <ext xmlns:x14="http://schemas.microsoft.com/office/spreadsheetml/2009/9/main" uri="{504A1905-F514-4f6f-8877-14C23A59335A}">
      <x14:table altTextSummary="أدخل مصروفات العملية لكل شهر في هذا الجدول. يتم حساب مبلغ &quot;السنة حتى تاريخه&quot; تلقائياً"/>
    </ext>
  </extLst>
</table>
</file>

<file path=xl/theme/theme1.xml><?xml version="1.0" encoding="utf-8"?>
<a:theme xmlns:a="http://schemas.openxmlformats.org/drawingml/2006/main" name="Office Theme">
  <a:themeElements>
    <a:clrScheme name="Profit and Loss">
      <a:dk1>
        <a:sysClr val="windowText" lastClr="000000"/>
      </a:dk1>
      <a:lt1>
        <a:sysClr val="window" lastClr="FFFFFF"/>
      </a:lt1>
      <a:dk2>
        <a:srgbClr val="414141"/>
      </a:dk2>
      <a:lt2>
        <a:srgbClr val="F0F0F0"/>
      </a:lt2>
      <a:accent1>
        <a:srgbClr val="74CADA"/>
      </a:accent1>
      <a:accent2>
        <a:srgbClr val="92CC46"/>
      </a:accent2>
      <a:accent3>
        <a:srgbClr val="F1603D"/>
      </a:accent3>
      <a:accent4>
        <a:srgbClr val="8F919E"/>
      </a:accent4>
      <a:accent5>
        <a:srgbClr val="8D77FB"/>
      </a:accent5>
      <a:accent6>
        <a:srgbClr val="5B7799"/>
      </a:accent6>
      <a:hlink>
        <a:srgbClr val="0563C1"/>
      </a:hlink>
      <a:folHlink>
        <a:srgbClr val="954F72"/>
      </a:folHlink>
    </a:clrScheme>
    <a:fontScheme name="Profit and Loss">
      <a:majorFont>
        <a:latin typeface="Cambria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O9"/>
  <sheetViews>
    <sheetView showGridLines="0" rightToLeft="1" tabSelected="1" workbookViewId="0"/>
  </sheetViews>
  <sheetFormatPr defaultRowHeight="30" customHeight="1" x14ac:dyDescent="0.2"/>
  <cols>
    <col min="1" max="1" width="1.875" style="35" customWidth="1"/>
    <col min="2" max="2" width="29.875" style="35" customWidth="1"/>
    <col min="3" max="14" width="16" style="35" customWidth="1"/>
    <col min="15" max="15" width="20.25" style="35" customWidth="1"/>
    <col min="16" max="16" width="2.625" style="35" customWidth="1"/>
    <col min="17" max="16384" width="9" style="35"/>
  </cols>
  <sheetData>
    <row r="1" spans="1:15" ht="30" customHeight="1" x14ac:dyDescent="0.2">
      <c r="A1" s="1" t="s">
        <v>49</v>
      </c>
      <c r="B1" s="46" t="s">
        <v>0</v>
      </c>
      <c r="C1" s="47" t="s">
        <v>6</v>
      </c>
      <c r="D1" s="47"/>
      <c r="E1" s="47"/>
      <c r="F1" s="47"/>
      <c r="G1" s="47"/>
      <c r="H1" s="47"/>
      <c r="I1" s="47"/>
      <c r="J1" s="47"/>
      <c r="K1" s="47"/>
      <c r="L1" s="44" t="s">
        <v>5</v>
      </c>
      <c r="M1" s="44"/>
      <c r="N1" s="44"/>
      <c r="O1" s="44"/>
    </row>
    <row r="2" spans="1:15" ht="65.099999999999994" customHeight="1" x14ac:dyDescent="0.2">
      <c r="A2" s="1"/>
      <c r="B2" s="46"/>
      <c r="C2" s="43" t="s">
        <v>7</v>
      </c>
      <c r="D2" s="43"/>
      <c r="E2" s="43"/>
      <c r="F2" s="43"/>
      <c r="G2" s="43"/>
      <c r="H2" s="43"/>
      <c r="I2" s="43"/>
      <c r="J2" s="43"/>
      <c r="K2" s="43"/>
      <c r="L2" s="45">
        <f>NetIncome</f>
        <v>72450.139999999985</v>
      </c>
      <c r="M2" s="45"/>
      <c r="N2" s="45"/>
      <c r="O2" s="45"/>
    </row>
    <row r="3" spans="1:15" ht="105" customHeight="1" x14ac:dyDescent="0.2">
      <c r="A3" s="1"/>
      <c r="B3" s="42" t="s">
        <v>48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s="38" customFormat="1" ht="39.950000000000003" customHeight="1" thickBot="1" x14ac:dyDescent="0.25">
      <c r="A4" s="3"/>
      <c r="B4" s="4"/>
      <c r="C4" s="36" t="s">
        <v>8</v>
      </c>
      <c r="D4" s="36" t="s">
        <v>9</v>
      </c>
      <c r="E4" s="36" t="s">
        <v>10</v>
      </c>
      <c r="F4" s="36" t="s">
        <v>11</v>
      </c>
      <c r="G4" s="36" t="s">
        <v>12</v>
      </c>
      <c r="H4" s="36" t="s">
        <v>13</v>
      </c>
      <c r="I4" s="36" t="s">
        <v>14</v>
      </c>
      <c r="J4" s="36" t="s">
        <v>15</v>
      </c>
      <c r="K4" s="36" t="s">
        <v>16</v>
      </c>
      <c r="L4" s="36" t="s">
        <v>17</v>
      </c>
      <c r="M4" s="36" t="s">
        <v>18</v>
      </c>
      <c r="N4" s="36" t="s">
        <v>19</v>
      </c>
      <c r="O4" s="37" t="s">
        <v>20</v>
      </c>
    </row>
    <row r="5" spans="1:15" ht="30" customHeight="1" x14ac:dyDescent="0.2">
      <c r="A5" s="1"/>
      <c r="B5" s="5" t="s">
        <v>1</v>
      </c>
      <c r="C5" s="6">
        <f>IFERROR(الإيرادات!C12-المصروفات[[#Totals],[يناير]],"")</f>
        <v>14159</v>
      </c>
      <c r="D5" s="6">
        <f>IFERROR(الإيرادات!D12-المصروفات[[#Totals],[فبراير]],"")</f>
        <v>24980.75</v>
      </c>
      <c r="E5" s="6">
        <f>IFERROR(الإيرادات!E12-المصروفات[[#Totals],[مارس]],"")</f>
        <v>15642.18</v>
      </c>
      <c r="F5" s="6">
        <f>IFERROR(الإيرادات!F12-المصروفات[[#Totals],[أبريل]],"")</f>
        <v>-17559.510000000002</v>
      </c>
      <c r="G5" s="6">
        <f>IFERROR(الإيرادات!G12-المصروفات[[#Totals],[مايو]],"")</f>
        <v>17043.969999999998</v>
      </c>
      <c r="H5" s="6">
        <f>IFERROR(الإيرادات!H12-المصروفات[[#Totals],[يونيو]],"")</f>
        <v>19215.589999999997</v>
      </c>
      <c r="I5" s="6">
        <f>IFERROR(الإيرادات!I12-المصروفات[[#Totals],[يوليو]],"")</f>
        <v>19082.359999999997</v>
      </c>
      <c r="J5" s="6" t="str">
        <f>IFERROR(الإيرادات!J12-المصروفات[[#Totals],[أغسطس]],"")</f>
        <v/>
      </c>
      <c r="K5" s="6" t="str">
        <f>IFERROR(الإيرادات!K12-المصروفات[[#Totals],[سبتمبر]],"")</f>
        <v/>
      </c>
      <c r="L5" s="6" t="str">
        <f>IFERROR(الإيرادات!L12-المصروفات[[#Totals],[أكتوبر]],"")</f>
        <v/>
      </c>
      <c r="M5" s="6" t="str">
        <f>IFERROR(الإيرادات!M12-المصروفات[[#Totals],[نوفمبر]],"")</f>
        <v/>
      </c>
      <c r="N5" s="6" t="str">
        <f>IFERROR(الإيرادات!N12-المصروفات[[#Totals],[ديسمبر]],"")</f>
        <v/>
      </c>
      <c r="O5" s="6">
        <f>IFERROR(الإيرادات!O12-المصروفات[[#Totals],[السنة حتى تاريخه]],"")</f>
        <v>134210.34000000003</v>
      </c>
    </row>
    <row r="6" spans="1:15" ht="30" customHeight="1" x14ac:dyDescent="0.2">
      <c r="A6" s="1"/>
      <c r="B6" s="7" t="s">
        <v>2</v>
      </c>
      <c r="C6" s="12">
        <v>-100</v>
      </c>
      <c r="D6" s="12">
        <v>-105</v>
      </c>
      <c r="E6" s="12">
        <v>-110.25</v>
      </c>
      <c r="F6" s="12">
        <v>-115.76</v>
      </c>
      <c r="G6" s="12">
        <v>-121.55</v>
      </c>
      <c r="H6" s="12">
        <v>-127.63</v>
      </c>
      <c r="I6" s="12">
        <v>-134.01</v>
      </c>
      <c r="J6" s="12"/>
      <c r="K6" s="12"/>
      <c r="L6" s="12"/>
      <c r="M6" s="12"/>
      <c r="N6" s="12"/>
      <c r="O6" s="8">
        <f t="shared" ref="O6:O8" si="0">SUM(C6:N6)</f>
        <v>-814.19999999999993</v>
      </c>
    </row>
    <row r="7" spans="1:15" ht="30" customHeight="1" x14ac:dyDescent="0.2">
      <c r="A7" s="1"/>
      <c r="B7" s="5" t="s">
        <v>3</v>
      </c>
      <c r="C7" s="32">
        <f>IFERROR(C5+C6,"")</f>
        <v>14059</v>
      </c>
      <c r="D7" s="32">
        <f t="shared" ref="D7:N7" si="1">IFERROR(D5+D6,"")</f>
        <v>24875.75</v>
      </c>
      <c r="E7" s="32">
        <f t="shared" si="1"/>
        <v>15531.93</v>
      </c>
      <c r="F7" s="32">
        <f t="shared" si="1"/>
        <v>-17675.27</v>
      </c>
      <c r="G7" s="32">
        <f t="shared" si="1"/>
        <v>16922.419999999998</v>
      </c>
      <c r="H7" s="32">
        <f t="shared" si="1"/>
        <v>19087.959999999995</v>
      </c>
      <c r="I7" s="32">
        <f t="shared" si="1"/>
        <v>18948.349999999999</v>
      </c>
      <c r="J7" s="32" t="str">
        <f t="shared" si="1"/>
        <v/>
      </c>
      <c r="K7" s="32" t="str">
        <f t="shared" si="1"/>
        <v/>
      </c>
      <c r="L7" s="32" t="str">
        <f t="shared" si="1"/>
        <v/>
      </c>
      <c r="M7" s="32" t="str">
        <f t="shared" si="1"/>
        <v/>
      </c>
      <c r="N7" s="32" t="str">
        <f t="shared" si="1"/>
        <v/>
      </c>
      <c r="O7" s="9">
        <f t="shared" si="0"/>
        <v>91750.139999999985</v>
      </c>
    </row>
    <row r="8" spans="1:15" ht="30" customHeight="1" x14ac:dyDescent="0.2">
      <c r="A8" s="1"/>
      <c r="B8" s="7" t="s">
        <v>4</v>
      </c>
      <c r="C8" s="12">
        <v>2400</v>
      </c>
      <c r="D8" s="12">
        <v>2500</v>
      </c>
      <c r="E8" s="12">
        <v>2600</v>
      </c>
      <c r="F8" s="12">
        <v>2700</v>
      </c>
      <c r="G8" s="12">
        <v>2900</v>
      </c>
      <c r="H8" s="12">
        <v>3000</v>
      </c>
      <c r="I8" s="12">
        <v>3200</v>
      </c>
      <c r="J8" s="12"/>
      <c r="K8" s="12"/>
      <c r="L8" s="12"/>
      <c r="M8" s="12"/>
      <c r="N8" s="12"/>
      <c r="O8" s="8">
        <f t="shared" si="0"/>
        <v>19300</v>
      </c>
    </row>
    <row r="9" spans="1:15" ht="30" customHeight="1" x14ac:dyDescent="0.2">
      <c r="A9" s="1"/>
      <c r="B9" s="10" t="s">
        <v>5</v>
      </c>
      <c r="C9" s="13">
        <f>IFERROR(C7-C8,"")</f>
        <v>11659</v>
      </c>
      <c r="D9" s="13">
        <f t="shared" ref="D9:O9" si="2">IFERROR(D7-D8,"")</f>
        <v>22375.75</v>
      </c>
      <c r="E9" s="13">
        <f t="shared" si="2"/>
        <v>12931.93</v>
      </c>
      <c r="F9" s="13">
        <f t="shared" si="2"/>
        <v>-20375.27</v>
      </c>
      <c r="G9" s="13">
        <f t="shared" si="2"/>
        <v>14022.419999999998</v>
      </c>
      <c r="H9" s="13">
        <f t="shared" si="2"/>
        <v>16087.959999999995</v>
      </c>
      <c r="I9" s="13">
        <f t="shared" si="2"/>
        <v>15748.349999999999</v>
      </c>
      <c r="J9" s="13" t="str">
        <f t="shared" si="2"/>
        <v/>
      </c>
      <c r="K9" s="13" t="str">
        <f t="shared" si="2"/>
        <v/>
      </c>
      <c r="L9" s="13" t="str">
        <f t="shared" si="2"/>
        <v/>
      </c>
      <c r="M9" s="13" t="str">
        <f t="shared" si="2"/>
        <v/>
      </c>
      <c r="N9" s="13" t="str">
        <f t="shared" si="2"/>
        <v/>
      </c>
      <c r="O9" s="11">
        <f t="shared" si="2"/>
        <v>72450.139999999985</v>
      </c>
    </row>
  </sheetData>
  <dataConsolidate/>
  <mergeCells count="6">
    <mergeCell ref="B3:O3"/>
    <mergeCell ref="C2:K2"/>
    <mergeCell ref="L1:O1"/>
    <mergeCell ref="L2:O2"/>
    <mergeCell ref="B1:B2"/>
    <mergeCell ref="C1:K1"/>
  </mergeCells>
  <dataValidations xWindow="289" yWindow="599" count="11">
    <dataValidation allowBlank="1" showInputMessage="1" showErrorMessage="1" prompt="قم بإنشاء قائمة الأرباح والخسائر في ورقة العمل هذه. أدخل &quot;السنة&quot; في الخلية B1 و&quot;اسم الشركة&quot; في الخلية C2. يتم حساب &quot;صافي الدخل&quot; تلقائياً في الخلية L2. يوجد مخطط في الخلية B3" sqref="A1"/>
    <dataValidation allowBlank="1" showInputMessage="1" prompt="يوجد عنوان ورقة العمل هذه في هذه الخلية. أدخل &quot;اسم الشركة&quot; في الخلية الموجودة أدناه" sqref="C1:K1"/>
    <dataValidation allowBlank="1" showInputMessage="1" showErrorMessage="1" prompt="يتم حساب &quot;صافي الدخل&quot; تلقائياً في الخلية الموجودة أدناه" sqref="L1:O1"/>
    <dataValidation allowBlank="1" showInputMessage="1" showErrorMessage="1" prompt="يتم حساب الدخل من العمليات تلقائياً في الخلايا الموجودة على اليسار. أدخل &quot;الدخل من الفائدة يعامل كمصروفات&quot; في الخلية C6 حتى الخلية O6" sqref="B5"/>
    <dataValidation allowBlank="1" showInputMessage="1" showErrorMessage="1" prompt="أدخل &quot;الدخل من الفائدة يعامل كمصروفات&quot; في الخلايا الموجودة على اليسار. يتم حساب &quot;الدخل قبل اقتطاع ضرائب الدخل&quot; تلقائياً في الخلية C7 حتى الخلية O7" sqref="B6"/>
    <dataValidation allowBlank="1" showInputMessage="1" showErrorMessage="1" prompt="يتم حساب &quot;الدخل قبل اقتطاع ضرائب الدخل&quot; تلقائياً في الخلايا الموجودة على اليسار. أدخل &quot;مصروفات ضريبة الدخل&quot; في الخلية C8 حتى الخلية O8" sqref="B7"/>
    <dataValidation allowBlank="1" showInputMessage="1" showErrorMessage="1" prompt="أدخل &quot;مصروفات ضريبة الدخل&quot; في الخلايا الموجودة على اليسار. يتم حساب &quot;صافي الدخل&quot; تلقائياً في الخلية C9 حتى الخلية O9" sqref="B8"/>
    <dataValidation allowBlank="1" showInputMessage="1" showErrorMessage="1" prompt="يتم حساب &quot;صافي الدخل&quot; تلقائياً في الخلايا الموجودة على اليسار" sqref="B9"/>
    <dataValidation allowBlank="1" showInputMessage="1" showErrorMessage="1" prompt="أدخل &quot;السنة&quot; في هذه الخلية" sqref="B1"/>
    <dataValidation allowBlank="1" showInputMessage="1" showErrorMessage="1" prompt="يتم حساب &quot;صافي الدخل&quot; تلقائياً في هذه الخلية. أدخل تفاصيل &quot;الإيرادات&quot; في جدول &quot;الإيرادات&quot; و&quot;مصروفات العملية&quot; في جدول &quot;المصروفات&quot;" sqref="L2:O2"/>
    <dataValidation allowBlank="1" showInputMessage="1" showErrorMessage="1" prompt="أدخل اسم الشركة في هذه الخلية. يتم حساب &quot;صافي الدخل&quot; تلقائياً في الخلية الموجودة على اليسار" sqref="C2:K2"/>
  </dataValidations>
  <printOptions horizontalCentered="1"/>
  <pageMargins left="0.25" right="0.25" top="0.75" bottom="0.75" header="0.3" footer="0.3"/>
  <pageSetup paperSize="9" scale="56" fitToHeight="0" orientation="landscape" r:id="rId1"/>
  <headerFooter differentFirst="1">
    <oddFooter>&amp;C&amp;K03+000Page &amp;P of &amp;N</oddFooter>
  </headerFooter>
  <ignoredErrors>
    <ignoredError sqref="O6:O8 J9:N9 J7:N7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O12"/>
  <sheetViews>
    <sheetView showGridLines="0" rightToLeft="1" workbookViewId="0"/>
  </sheetViews>
  <sheetFormatPr defaultRowHeight="30" customHeight="1" x14ac:dyDescent="0.2"/>
  <cols>
    <col min="1" max="1" width="1.875" style="2" customWidth="1"/>
    <col min="2" max="2" width="29.875" style="2" customWidth="1"/>
    <col min="3" max="14" width="16" style="2" customWidth="1"/>
    <col min="15" max="15" width="20.25" style="2" customWidth="1"/>
    <col min="16" max="16" width="2.625" style="2" customWidth="1"/>
    <col min="17" max="16384" width="9" style="2"/>
  </cols>
  <sheetData>
    <row r="1" spans="1:15" ht="30" customHeight="1" x14ac:dyDescent="0.2">
      <c r="A1" s="14"/>
      <c r="B1" s="46" t="str">
        <f>'مصروفات العملية'!B1:B2</f>
        <v>السنة</v>
      </c>
      <c r="C1" s="47" t="s">
        <v>31</v>
      </c>
      <c r="D1" s="47"/>
      <c r="E1" s="47"/>
      <c r="F1" s="47"/>
      <c r="G1" s="47"/>
      <c r="H1" s="47"/>
      <c r="I1" s="47"/>
      <c r="J1" s="47"/>
      <c r="K1" s="47"/>
      <c r="L1" s="15"/>
      <c r="M1" s="15"/>
      <c r="N1" s="15"/>
      <c r="O1" s="15"/>
    </row>
    <row r="2" spans="1:15" ht="65.099999999999994" customHeight="1" x14ac:dyDescent="0.2">
      <c r="A2" s="1"/>
      <c r="B2" s="46"/>
      <c r="C2" s="43" t="str">
        <f>'الأرباح والخسائر'!C2:K2</f>
        <v>اسم الشركة</v>
      </c>
      <c r="D2" s="43"/>
      <c r="E2" s="43"/>
      <c r="F2" s="43"/>
      <c r="G2" s="43"/>
      <c r="H2" s="43"/>
      <c r="I2" s="43"/>
      <c r="J2" s="43"/>
      <c r="K2" s="43"/>
      <c r="L2" s="15"/>
      <c r="M2" s="15"/>
      <c r="N2" s="15"/>
      <c r="O2" s="15"/>
    </row>
    <row r="3" spans="1:15" ht="30" customHeight="1" x14ac:dyDescent="0.2">
      <c r="A3" s="3"/>
      <c r="B3" s="39" t="s">
        <v>21</v>
      </c>
      <c r="C3" s="16" t="s">
        <v>8</v>
      </c>
      <c r="D3" s="16" t="s">
        <v>9</v>
      </c>
      <c r="E3" s="16" t="s">
        <v>10</v>
      </c>
      <c r="F3" s="16" t="s">
        <v>11</v>
      </c>
      <c r="G3" s="16" t="s">
        <v>12</v>
      </c>
      <c r="H3" s="16" t="s">
        <v>13</v>
      </c>
      <c r="I3" s="16" t="s">
        <v>14</v>
      </c>
      <c r="J3" s="16" t="s">
        <v>15</v>
      </c>
      <c r="K3" s="16" t="s">
        <v>16</v>
      </c>
      <c r="L3" s="16" t="s">
        <v>17</v>
      </c>
      <c r="M3" s="16" t="s">
        <v>18</v>
      </c>
      <c r="N3" s="16" t="s">
        <v>19</v>
      </c>
      <c r="O3" s="16" t="s">
        <v>20</v>
      </c>
    </row>
    <row r="4" spans="1:15" ht="30" customHeight="1" x14ac:dyDescent="0.2">
      <c r="A4" s="1"/>
      <c r="B4" s="17" t="s">
        <v>22</v>
      </c>
      <c r="C4" s="24">
        <v>50000</v>
      </c>
      <c r="D4" s="24">
        <v>63098</v>
      </c>
      <c r="E4" s="24">
        <v>55125</v>
      </c>
      <c r="F4" s="24">
        <v>23881</v>
      </c>
      <c r="G4" s="24">
        <v>60775.31</v>
      </c>
      <c r="H4" s="24">
        <v>63814.080000000002</v>
      </c>
      <c r="I4" s="24">
        <v>67004.78</v>
      </c>
      <c r="J4" s="24">
        <v>89000</v>
      </c>
      <c r="K4" s="24"/>
      <c r="L4" s="24"/>
      <c r="M4" s="24"/>
      <c r="N4" s="24"/>
      <c r="O4" s="18">
        <f>SUM(C4:N4)</f>
        <v>472698.17000000004</v>
      </c>
    </row>
    <row r="5" spans="1:15" ht="30" customHeight="1" x14ac:dyDescent="0.2">
      <c r="A5" s="1"/>
      <c r="B5" s="17" t="s">
        <v>23</v>
      </c>
      <c r="C5" s="24">
        <v>0</v>
      </c>
      <c r="D5" s="24">
        <v>-500</v>
      </c>
      <c r="E5" s="24">
        <v>0</v>
      </c>
      <c r="F5" s="24">
        <v>0</v>
      </c>
      <c r="G5" s="24">
        <v>-234</v>
      </c>
      <c r="H5" s="24">
        <v>0</v>
      </c>
      <c r="I5" s="24">
        <v>0</v>
      </c>
      <c r="J5" s="24">
        <v>-300</v>
      </c>
      <c r="K5" s="24"/>
      <c r="L5" s="24"/>
      <c r="M5" s="24"/>
      <c r="N5" s="24"/>
      <c r="O5" s="18">
        <f t="shared" ref="O5:O11" si="0">SUM(C5:N5)</f>
        <v>-1034</v>
      </c>
    </row>
    <row r="6" spans="1:15" ht="30" customHeight="1" x14ac:dyDescent="0.2">
      <c r="A6" s="1"/>
      <c r="B6" s="17" t="s">
        <v>24</v>
      </c>
      <c r="C6" s="24">
        <v>-5000</v>
      </c>
      <c r="D6" s="24">
        <v>-5250</v>
      </c>
      <c r="E6" s="24">
        <v>-5513</v>
      </c>
      <c r="F6" s="24">
        <v>-5788</v>
      </c>
      <c r="G6" s="24">
        <v>-6078</v>
      </c>
      <c r="H6" s="24">
        <v>-5324</v>
      </c>
      <c r="I6" s="24">
        <v>-6700</v>
      </c>
      <c r="J6" s="24">
        <v>-400</v>
      </c>
      <c r="K6" s="24"/>
      <c r="L6" s="24"/>
      <c r="M6" s="24"/>
      <c r="N6" s="24"/>
      <c r="O6" s="18">
        <f t="shared" si="0"/>
        <v>-40053</v>
      </c>
    </row>
    <row r="7" spans="1:15" ht="30" customHeight="1" x14ac:dyDescent="0.2">
      <c r="A7" s="1"/>
      <c r="B7" s="17" t="s">
        <v>25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2000</v>
      </c>
      <c r="K7" s="24"/>
      <c r="L7" s="24"/>
      <c r="M7" s="24"/>
      <c r="N7" s="24"/>
      <c r="O7" s="18">
        <f t="shared" si="0"/>
        <v>2000</v>
      </c>
    </row>
    <row r="8" spans="1:15" ht="30" customHeight="1" x14ac:dyDescent="0.2">
      <c r="A8" s="1"/>
      <c r="B8" s="17" t="s">
        <v>26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/>
      <c r="K8" s="24"/>
      <c r="L8" s="24"/>
      <c r="M8" s="24"/>
      <c r="N8" s="24"/>
      <c r="O8" s="18">
        <f t="shared" si="0"/>
        <v>0</v>
      </c>
    </row>
    <row r="9" spans="1:15" ht="30" customHeight="1" x14ac:dyDescent="0.2">
      <c r="A9" s="1"/>
      <c r="B9" s="17" t="s">
        <v>27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/>
      <c r="K9" s="24"/>
      <c r="L9" s="24"/>
      <c r="M9" s="24"/>
      <c r="N9" s="24"/>
      <c r="O9" s="18">
        <f t="shared" si="0"/>
        <v>0</v>
      </c>
    </row>
    <row r="10" spans="1:15" ht="30" customHeight="1" x14ac:dyDescent="0.2">
      <c r="A10" s="1"/>
      <c r="B10" s="19" t="s">
        <v>28</v>
      </c>
      <c r="C10" s="25">
        <f t="shared" ref="C10:N10" si="1">IF(SUM(C4:C9)=0,"",SUM(C4:C9))</f>
        <v>45000</v>
      </c>
      <c r="D10" s="25">
        <f t="shared" si="1"/>
        <v>57348</v>
      </c>
      <c r="E10" s="25">
        <f t="shared" si="1"/>
        <v>49612</v>
      </c>
      <c r="F10" s="25">
        <f t="shared" si="1"/>
        <v>18093</v>
      </c>
      <c r="G10" s="25">
        <f t="shared" si="1"/>
        <v>54463.31</v>
      </c>
      <c r="H10" s="25">
        <f t="shared" si="1"/>
        <v>58490.080000000002</v>
      </c>
      <c r="I10" s="25">
        <f t="shared" si="1"/>
        <v>60304.78</v>
      </c>
      <c r="J10" s="25">
        <f t="shared" si="1"/>
        <v>90300</v>
      </c>
      <c r="K10" s="25" t="str">
        <f t="shared" si="1"/>
        <v/>
      </c>
      <c r="L10" s="25" t="str">
        <f t="shared" si="1"/>
        <v/>
      </c>
      <c r="M10" s="25" t="str">
        <f t="shared" si="1"/>
        <v/>
      </c>
      <c r="N10" s="25" t="str">
        <f t="shared" si="1"/>
        <v/>
      </c>
      <c r="O10" s="20">
        <f>SUBTOTAL(109,الإيرادات[السنة حتى تاريخه])</f>
        <v>433611.17000000004</v>
      </c>
    </row>
    <row r="11" spans="1:15" ht="30" customHeight="1" x14ac:dyDescent="0.2">
      <c r="A11" s="1"/>
      <c r="B11" s="21" t="s">
        <v>29</v>
      </c>
      <c r="C11" s="26">
        <v>20000</v>
      </c>
      <c r="D11" s="26">
        <v>21000</v>
      </c>
      <c r="E11" s="26">
        <v>22050</v>
      </c>
      <c r="F11" s="26">
        <v>23152.5</v>
      </c>
      <c r="G11" s="26">
        <v>24310.13</v>
      </c>
      <c r="H11" s="26">
        <v>25525.63</v>
      </c>
      <c r="I11" s="26">
        <v>26801.91</v>
      </c>
      <c r="J11" s="26">
        <v>48654</v>
      </c>
      <c r="K11" s="26"/>
      <c r="L11" s="26"/>
      <c r="M11" s="26"/>
      <c r="N11" s="26"/>
      <c r="O11" s="22">
        <f t="shared" si="0"/>
        <v>211494.17</v>
      </c>
    </row>
    <row r="12" spans="1:15" ht="30" customHeight="1" x14ac:dyDescent="0.2">
      <c r="B12" s="23" t="s">
        <v>30</v>
      </c>
      <c r="C12" s="27">
        <f>IFERROR(C10-C11,"")</f>
        <v>25000</v>
      </c>
      <c r="D12" s="27">
        <f t="shared" ref="D12:O12" si="2">IFERROR(D10-D11,"")</f>
        <v>36348</v>
      </c>
      <c r="E12" s="27">
        <f t="shared" si="2"/>
        <v>27562</v>
      </c>
      <c r="F12" s="27">
        <f t="shared" si="2"/>
        <v>-5059.5</v>
      </c>
      <c r="G12" s="27">
        <f t="shared" si="2"/>
        <v>30153.179999999997</v>
      </c>
      <c r="H12" s="27">
        <f t="shared" si="2"/>
        <v>32964.449999999997</v>
      </c>
      <c r="I12" s="27">
        <f t="shared" si="2"/>
        <v>33502.869999999995</v>
      </c>
      <c r="J12" s="27">
        <f t="shared" si="2"/>
        <v>41646</v>
      </c>
      <c r="K12" s="27" t="str">
        <f t="shared" si="2"/>
        <v/>
      </c>
      <c r="L12" s="27" t="str">
        <f t="shared" si="2"/>
        <v/>
      </c>
      <c r="M12" s="27" t="str">
        <f t="shared" si="2"/>
        <v/>
      </c>
      <c r="N12" s="27" t="str">
        <f t="shared" si="2"/>
        <v/>
      </c>
      <c r="O12" s="27">
        <f t="shared" si="2"/>
        <v>222117.00000000003</v>
      </c>
    </row>
  </sheetData>
  <dataConsolidate/>
  <mergeCells count="3">
    <mergeCell ref="B1:B2"/>
    <mergeCell ref="C1:K1"/>
    <mergeCell ref="C2:K2"/>
  </mergeCells>
  <dataValidations xWindow="35" yWindow="305" count="9">
    <dataValidation allowBlank="1" showInputMessage="1" showErrorMessage="1" prompt="أدخل الإيرادات من مصادر مختلفة في جدول &quot;الإيرادات&quot; داخل ورقة العمل هذه. يتم حساب &quot;إجمالي الربح&quot; تلقائياً" sqref="A1"/>
    <dataValidation allowBlank="1" showInputMessage="1" prompt="يوجد عنوان ورقة العمل هذه في هذه الخلية. يتم تحديث اسم الشركة تلقائياً في الخلية الموجودة أدناه" sqref="C1:K1"/>
    <dataValidation allowBlank="1" showInputMessage="1" showErrorMessage="1" prompt="أدخل الإيرادات لهذا الشهر في هذا العمود أسفل هذا العنوان" sqref="C3:N3"/>
    <dataValidation allowBlank="1" showInputMessage="1" showErrorMessage="1" prompt="يتم حساب &quot;إجمالي الربح&quot; تلقائياً في الخلايا الموجودة على اليسار" sqref="B12"/>
    <dataValidation allowBlank="1" showInputMessage="1" showErrorMessage="1" prompt="أدخل &quot;تكاليف البضائع المباعة&quot; في الخلايا الموجودة على اليسار. يتم حساب &quot;إجمالي الربح&quot; تلقائياً في الصف الموجود أدناه" sqref="B11"/>
    <dataValidation allowBlank="1" showInputMessage="1" showErrorMessage="1" prompt="يتم حساب مبلغ &quot;السنة حتى تاريخه&quot; تلقائياً في هذا العمود أسفل هذا العنوان. يتم وضع إجمالي الأرباح أسفل الجدول تحت &quot;تكلفة البضائع المباعة&quot;" sqref="O3"/>
    <dataValidation allowBlank="1" showInputMessage="1" showErrorMessage="1" prompt="أدخل عناصر &quot;الإيرادات&quot; أو قم بتخصيصها في هذا العمود أسفل هذا العنوان. أدخل مبالغ الإيرادات أسفل كل شهر في هذا الصف الموجود في اليسار" sqref="B3"/>
    <dataValidation allowBlank="1" showInputMessage="1" showErrorMessage="1" prompt="يتم تحديث السنة تلقائياً في هذه الخلية واسم الشركة الموجود في الخلية C2" sqref="B1:B2"/>
    <dataValidation allowBlank="1" showInputMessage="1" showErrorMessage="1" prompt="يتم تحديث اسم الشركة تلقائياً في هذه الخلية. أدخل تفاصيل الإيرادات في الجدول أدناه" sqref="C2:K2"/>
  </dataValidations>
  <printOptions horizontalCentered="1"/>
  <pageMargins left="0.25" right="0.25" top="0.75" bottom="0.75" header="0.3" footer="0.3"/>
  <pageSetup paperSize="9" scale="56" fitToHeight="0" orientation="landscape" r:id="rId1"/>
  <headerFooter differentFirst="1">
    <oddFooter>&amp;C&amp;K03+000Page &amp;P of &amp;N</oddFooter>
  </headerFooter>
  <ignoredErrors>
    <ignoredError sqref="O11 O4:O9" emptyCellReference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O17"/>
  <sheetViews>
    <sheetView showGridLines="0" rightToLeft="1" workbookViewId="0"/>
  </sheetViews>
  <sheetFormatPr defaultRowHeight="30" customHeight="1" x14ac:dyDescent="0.2"/>
  <cols>
    <col min="1" max="1" width="1.875" style="2" customWidth="1"/>
    <col min="2" max="2" width="29.875" style="2" customWidth="1"/>
    <col min="3" max="14" width="16" style="2" customWidth="1"/>
    <col min="15" max="15" width="20.25" style="2" customWidth="1"/>
    <col min="16" max="16" width="2.625" style="2" customWidth="1"/>
    <col min="17" max="16384" width="9" style="2"/>
  </cols>
  <sheetData>
    <row r="1" spans="1:15" ht="30" customHeight="1" x14ac:dyDescent="0.2">
      <c r="A1" s="1"/>
      <c r="B1" s="46" t="str">
        <f>'الأرباح والخسائر'!B1:B2</f>
        <v>السنة</v>
      </c>
      <c r="C1" s="47" t="s">
        <v>47</v>
      </c>
      <c r="D1" s="47"/>
      <c r="E1" s="47"/>
      <c r="F1" s="47"/>
      <c r="G1" s="47"/>
      <c r="H1" s="47"/>
      <c r="I1" s="47"/>
      <c r="J1" s="47"/>
      <c r="K1" s="47"/>
      <c r="L1" s="15"/>
      <c r="M1" s="15"/>
      <c r="N1" s="15"/>
      <c r="O1" s="15"/>
    </row>
    <row r="2" spans="1:15" ht="65.099999999999994" customHeight="1" x14ac:dyDescent="0.2">
      <c r="A2" s="1"/>
      <c r="B2" s="46"/>
      <c r="C2" s="43" t="str">
        <f>'الأرباح والخسائر'!C2:K2</f>
        <v>اسم الشركة</v>
      </c>
      <c r="D2" s="43"/>
      <c r="E2" s="43"/>
      <c r="F2" s="43"/>
      <c r="G2" s="43"/>
      <c r="H2" s="43"/>
      <c r="I2" s="43"/>
      <c r="J2" s="43"/>
      <c r="K2" s="43"/>
      <c r="L2" s="15"/>
      <c r="M2" s="15"/>
      <c r="N2" s="15"/>
      <c r="O2" s="15"/>
    </row>
    <row r="3" spans="1:15" ht="30" customHeight="1" x14ac:dyDescent="0.2">
      <c r="A3" s="3"/>
      <c r="B3" s="40" t="s">
        <v>32</v>
      </c>
      <c r="C3" s="28" t="s">
        <v>8</v>
      </c>
      <c r="D3" s="28" t="s">
        <v>9</v>
      </c>
      <c r="E3" s="28" t="s">
        <v>10</v>
      </c>
      <c r="F3" s="28" t="s">
        <v>11</v>
      </c>
      <c r="G3" s="28" t="s">
        <v>12</v>
      </c>
      <c r="H3" s="28" t="s">
        <v>13</v>
      </c>
      <c r="I3" s="28" t="s">
        <v>14</v>
      </c>
      <c r="J3" s="28" t="s">
        <v>15</v>
      </c>
      <c r="K3" s="28" t="s">
        <v>16</v>
      </c>
      <c r="L3" s="28" t="s">
        <v>17</v>
      </c>
      <c r="M3" s="28" t="s">
        <v>18</v>
      </c>
      <c r="N3" s="28" t="s">
        <v>19</v>
      </c>
      <c r="O3" s="28" t="s">
        <v>20</v>
      </c>
    </row>
    <row r="4" spans="1:15" ht="30" customHeight="1" x14ac:dyDescent="0.2">
      <c r="A4" s="1"/>
      <c r="B4" s="29" t="s">
        <v>33</v>
      </c>
      <c r="C4" s="34">
        <v>7500</v>
      </c>
      <c r="D4" s="34">
        <v>7875</v>
      </c>
      <c r="E4" s="34">
        <v>8268.75</v>
      </c>
      <c r="F4" s="34">
        <v>8682.19</v>
      </c>
      <c r="G4" s="34">
        <v>9116.2999999999993</v>
      </c>
      <c r="H4" s="34">
        <v>9572.11</v>
      </c>
      <c r="I4" s="34">
        <v>10050.719999999999</v>
      </c>
      <c r="J4" s="34"/>
      <c r="K4" s="34"/>
      <c r="L4" s="34"/>
      <c r="M4" s="34"/>
      <c r="N4" s="34"/>
      <c r="O4" s="41">
        <f t="shared" ref="O4:O16" si="0">SUM(C4:N4)</f>
        <v>61065.070000000007</v>
      </c>
    </row>
    <row r="5" spans="1:15" ht="30" customHeight="1" x14ac:dyDescent="0.2">
      <c r="A5" s="1"/>
      <c r="B5" s="29" t="s">
        <v>34</v>
      </c>
      <c r="C5" s="34">
        <v>500</v>
      </c>
      <c r="D5" s="34">
        <v>525</v>
      </c>
      <c r="E5" s="34">
        <v>551.25</v>
      </c>
      <c r="F5" s="34">
        <v>578.80999999999995</v>
      </c>
      <c r="G5" s="34">
        <v>607.75</v>
      </c>
      <c r="H5" s="34">
        <v>638.14</v>
      </c>
      <c r="I5" s="34">
        <v>670.05</v>
      </c>
      <c r="J5" s="34"/>
      <c r="K5" s="34"/>
      <c r="L5" s="34"/>
      <c r="M5" s="34"/>
      <c r="N5" s="34"/>
      <c r="O5" s="41">
        <f t="shared" si="0"/>
        <v>4071</v>
      </c>
    </row>
    <row r="6" spans="1:15" ht="30" customHeight="1" x14ac:dyDescent="0.2">
      <c r="A6" s="1"/>
      <c r="B6" s="29" t="s">
        <v>35</v>
      </c>
      <c r="C6" s="34">
        <v>1500</v>
      </c>
      <c r="D6" s="34">
        <v>1575</v>
      </c>
      <c r="E6" s="34">
        <v>1653.75</v>
      </c>
      <c r="F6" s="34">
        <v>1736.44</v>
      </c>
      <c r="G6" s="34">
        <v>1823.26</v>
      </c>
      <c r="H6" s="34">
        <v>1914.42</v>
      </c>
      <c r="I6" s="34">
        <v>2010.14</v>
      </c>
      <c r="J6" s="34"/>
      <c r="K6" s="34"/>
      <c r="L6" s="34"/>
      <c r="M6" s="34"/>
      <c r="N6" s="34"/>
      <c r="O6" s="41">
        <f>SUM(C6:N6)</f>
        <v>12213.01</v>
      </c>
    </row>
    <row r="7" spans="1:15" ht="30" customHeight="1" x14ac:dyDescent="0.2">
      <c r="A7" s="1"/>
      <c r="B7" s="29" t="s">
        <v>36</v>
      </c>
      <c r="C7" s="34">
        <v>475</v>
      </c>
      <c r="D7" s="34">
        <v>498.75</v>
      </c>
      <c r="E7" s="34">
        <v>523.69000000000005</v>
      </c>
      <c r="F7" s="34">
        <v>549.87</v>
      </c>
      <c r="G7" s="34">
        <v>577.37</v>
      </c>
      <c r="H7" s="34">
        <v>606.23</v>
      </c>
      <c r="I7" s="34">
        <v>636.54999999999995</v>
      </c>
      <c r="J7" s="34"/>
      <c r="K7" s="34"/>
      <c r="L7" s="34"/>
      <c r="M7" s="34"/>
      <c r="N7" s="34"/>
      <c r="O7" s="41">
        <f t="shared" si="0"/>
        <v>3867.46</v>
      </c>
    </row>
    <row r="8" spans="1:15" ht="30" customHeight="1" x14ac:dyDescent="0.2">
      <c r="A8" s="1"/>
      <c r="B8" s="29" t="s">
        <v>37</v>
      </c>
      <c r="C8" s="34">
        <v>123</v>
      </c>
      <c r="D8" s="34">
        <v>123</v>
      </c>
      <c r="E8" s="34">
        <v>123</v>
      </c>
      <c r="F8" s="34">
        <v>123</v>
      </c>
      <c r="G8" s="34">
        <v>123</v>
      </c>
      <c r="H8" s="34">
        <v>123</v>
      </c>
      <c r="I8" s="34">
        <v>123</v>
      </c>
      <c r="J8" s="34"/>
      <c r="K8" s="34"/>
      <c r="L8" s="34"/>
      <c r="M8" s="34"/>
      <c r="N8" s="34"/>
      <c r="O8" s="41">
        <f t="shared" si="0"/>
        <v>861</v>
      </c>
    </row>
    <row r="9" spans="1:15" ht="30" customHeight="1" x14ac:dyDescent="0.2">
      <c r="A9" s="1"/>
      <c r="B9" s="29" t="s">
        <v>38</v>
      </c>
      <c r="C9" s="34">
        <v>68</v>
      </c>
      <c r="D9" s="34">
        <v>68</v>
      </c>
      <c r="E9" s="34">
        <v>68</v>
      </c>
      <c r="F9" s="34">
        <v>68</v>
      </c>
      <c r="G9" s="34">
        <v>68</v>
      </c>
      <c r="H9" s="34">
        <v>68</v>
      </c>
      <c r="I9" s="34">
        <v>68</v>
      </c>
      <c r="J9" s="34"/>
      <c r="K9" s="34"/>
      <c r="L9" s="34"/>
      <c r="M9" s="34"/>
      <c r="N9" s="34"/>
      <c r="O9" s="41">
        <f t="shared" si="0"/>
        <v>476</v>
      </c>
    </row>
    <row r="10" spans="1:15" ht="30" customHeight="1" x14ac:dyDescent="0.2">
      <c r="A10" s="1"/>
      <c r="B10" s="29" t="s">
        <v>39</v>
      </c>
      <c r="C10" s="34">
        <v>125</v>
      </c>
      <c r="D10" s="34">
        <v>125</v>
      </c>
      <c r="E10" s="34">
        <v>125</v>
      </c>
      <c r="F10" s="34">
        <v>125</v>
      </c>
      <c r="G10" s="34">
        <v>125</v>
      </c>
      <c r="H10" s="34">
        <v>125</v>
      </c>
      <c r="I10" s="34">
        <v>125</v>
      </c>
      <c r="J10" s="34"/>
      <c r="K10" s="34"/>
      <c r="L10" s="34"/>
      <c r="M10" s="34"/>
      <c r="N10" s="34"/>
      <c r="O10" s="41">
        <f t="shared" si="0"/>
        <v>875</v>
      </c>
    </row>
    <row r="11" spans="1:15" ht="30" customHeight="1" x14ac:dyDescent="0.2">
      <c r="A11" s="1"/>
      <c r="B11" s="29" t="s">
        <v>40</v>
      </c>
      <c r="C11" s="34">
        <v>250</v>
      </c>
      <c r="D11" s="34">
        <v>262.5</v>
      </c>
      <c r="E11" s="34">
        <v>275.63</v>
      </c>
      <c r="F11" s="34">
        <v>289.41000000000003</v>
      </c>
      <c r="G11" s="34">
        <v>303.88</v>
      </c>
      <c r="H11" s="34">
        <v>319.07</v>
      </c>
      <c r="I11" s="34">
        <v>335.02</v>
      </c>
      <c r="J11" s="34"/>
      <c r="K11" s="34"/>
      <c r="L11" s="34"/>
      <c r="M11" s="34"/>
      <c r="N11" s="34"/>
      <c r="O11" s="41">
        <f>SUM(C11:N11)</f>
        <v>2035.51</v>
      </c>
    </row>
    <row r="12" spans="1:15" ht="30" customHeight="1" x14ac:dyDescent="0.2">
      <c r="A12" s="1"/>
      <c r="B12" s="29" t="s">
        <v>41</v>
      </c>
      <c r="C12" s="34">
        <v>100</v>
      </c>
      <c r="D12" s="34">
        <v>105</v>
      </c>
      <c r="E12" s="34">
        <v>110.25</v>
      </c>
      <c r="F12" s="34">
        <v>115.76</v>
      </c>
      <c r="G12" s="34">
        <v>121.55</v>
      </c>
      <c r="H12" s="34">
        <v>127.63</v>
      </c>
      <c r="I12" s="34">
        <v>134.01</v>
      </c>
      <c r="J12" s="34"/>
      <c r="K12" s="34"/>
      <c r="L12" s="34"/>
      <c r="M12" s="34"/>
      <c r="N12" s="34"/>
      <c r="O12" s="41">
        <f t="shared" si="0"/>
        <v>814.19999999999993</v>
      </c>
    </row>
    <row r="13" spans="1:15" ht="30" customHeight="1" x14ac:dyDescent="0.2">
      <c r="A13" s="1"/>
      <c r="B13" s="29" t="s">
        <v>42</v>
      </c>
      <c r="C13" s="34">
        <v>200</v>
      </c>
      <c r="D13" s="34">
        <v>210</v>
      </c>
      <c r="E13" s="34">
        <v>220.5</v>
      </c>
      <c r="F13" s="34">
        <v>231.53</v>
      </c>
      <c r="G13" s="34">
        <v>243.1</v>
      </c>
      <c r="H13" s="34">
        <v>255.26</v>
      </c>
      <c r="I13" s="34">
        <v>268.02</v>
      </c>
      <c r="J13" s="34"/>
      <c r="K13" s="34"/>
      <c r="L13" s="34"/>
      <c r="M13" s="34"/>
      <c r="N13" s="34"/>
      <c r="O13" s="41">
        <f t="shared" si="0"/>
        <v>1628.4099999999999</v>
      </c>
    </row>
    <row r="14" spans="1:15" ht="30" customHeight="1" x14ac:dyDescent="0.2">
      <c r="A14" s="1"/>
      <c r="B14" s="29" t="s">
        <v>43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/>
      <c r="K14" s="34"/>
      <c r="L14" s="34"/>
      <c r="M14" s="34"/>
      <c r="N14" s="34"/>
      <c r="O14" s="41">
        <f t="shared" si="0"/>
        <v>0</v>
      </c>
    </row>
    <row r="15" spans="1:15" ht="30" customHeight="1" x14ac:dyDescent="0.2">
      <c r="A15" s="1"/>
      <c r="B15" s="29" t="s">
        <v>44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/>
      <c r="K15" s="34"/>
      <c r="L15" s="34"/>
      <c r="M15" s="34"/>
      <c r="N15" s="34"/>
      <c r="O15" s="41">
        <f t="shared" si="0"/>
        <v>0</v>
      </c>
    </row>
    <row r="16" spans="1:15" ht="30" customHeight="1" x14ac:dyDescent="0.2">
      <c r="A16" s="1"/>
      <c r="B16" s="29" t="s">
        <v>45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/>
      <c r="K16" s="34"/>
      <c r="L16" s="34"/>
      <c r="M16" s="34"/>
      <c r="N16" s="34"/>
      <c r="O16" s="41">
        <f t="shared" si="0"/>
        <v>0</v>
      </c>
    </row>
    <row r="17" spans="1:15" ht="30" customHeight="1" x14ac:dyDescent="0.2">
      <c r="A17" s="1"/>
      <c r="B17" s="30" t="s">
        <v>46</v>
      </c>
      <c r="C17" s="33">
        <f t="shared" ref="C17:N17" si="1">IF(SUM(C4:C16)=0,"",SUM(C4:C16))</f>
        <v>10841</v>
      </c>
      <c r="D17" s="33">
        <f t="shared" si="1"/>
        <v>11367.25</v>
      </c>
      <c r="E17" s="33">
        <f t="shared" si="1"/>
        <v>11919.82</v>
      </c>
      <c r="F17" s="33">
        <f t="shared" si="1"/>
        <v>12500.010000000002</v>
      </c>
      <c r="G17" s="33">
        <f t="shared" si="1"/>
        <v>13109.21</v>
      </c>
      <c r="H17" s="33">
        <f t="shared" si="1"/>
        <v>13748.859999999999</v>
      </c>
      <c r="I17" s="33">
        <f t="shared" si="1"/>
        <v>14420.509999999998</v>
      </c>
      <c r="J17" s="33" t="str">
        <f t="shared" si="1"/>
        <v/>
      </c>
      <c r="K17" s="33" t="str">
        <f t="shared" si="1"/>
        <v/>
      </c>
      <c r="L17" s="33" t="str">
        <f t="shared" si="1"/>
        <v/>
      </c>
      <c r="M17" s="33" t="str">
        <f t="shared" si="1"/>
        <v/>
      </c>
      <c r="N17" s="33" t="str">
        <f t="shared" si="1"/>
        <v/>
      </c>
      <c r="O17" s="31">
        <f>SUBTOTAL(109,المصروفات[السنة حتى تاريخه])</f>
        <v>87906.66</v>
      </c>
    </row>
  </sheetData>
  <dataConsolidate/>
  <mergeCells count="3">
    <mergeCell ref="B1:B2"/>
    <mergeCell ref="C1:K1"/>
    <mergeCell ref="C2:K2"/>
  </mergeCells>
  <dataValidations count="7">
    <dataValidation allowBlank="1" showInputMessage="1" showErrorMessage="1" prompt="أدخل &quot;مصروفات العملية&quot; لهذا الشهر في هذا العمود أسفل هذا العنوان" sqref="C3:N3"/>
    <dataValidation allowBlank="1" showInputMessage="1" showErrorMessage="1" prompt="يتم حساب مبلغ &quot;السنة حتى تاريخه&quot; تلقائياً في هذا العمود أسفل هذا العنوان. يوجد إجمالي مصروفات العمليات داخل الصف في نهاية الجدول" sqref="O3"/>
    <dataValidation allowBlank="1" showInputMessage="1" showErrorMessage="1" prompt="أدخل عناصر &quot;مصرفات العملية&quot; أو قم بتخصيصها في هذا العمود أسفل هذا العنوان" sqref="B3"/>
    <dataValidation allowBlank="1" showInputMessage="1" prompt="يوجد عنوان ورقة العمل هذه في هذه الخلية. يتم تحديث اسم الشركة تلقائياً في الخلية الموجودة أدناه" sqref="C1:K1"/>
    <dataValidation allowBlank="1" showInputMessage="1" showErrorMessage="1" prompt="أدخل مصروفات العملية في جدول &quot;المصروفات&quot; داخل ورقة العمل هذه. يتم حساب الإجمالي تلقائياً" sqref="A1"/>
    <dataValidation allowBlank="1" showInputMessage="1" showErrorMessage="1" prompt="يتم تحديث السنة تلقائياً في هذه الخلية واسم الشركة الموجود في الخلية C2" sqref="B1:B2"/>
    <dataValidation allowBlank="1" showInputMessage="1" showErrorMessage="1" prompt="يتم تحديث اسم الشركة تلقائياً في هذه الخلية. أدخل تفاصيل المصروفات في الجدول أدناه" sqref="C2:K2"/>
  </dataValidations>
  <printOptions horizontalCentered="1"/>
  <pageMargins left="0.25" right="0.25" top="0.75" bottom="0.75" header="0.3" footer="0.3"/>
  <pageSetup paperSize="9" scale="56" fitToHeight="0" orientation="landscape" r:id="rId1"/>
  <headerFooter differentFirst="1">
    <oddFooter>&amp;C&amp;K03+000Page &amp;P of &amp;N</oddFooter>
  </headerFooter>
  <ignoredErrors>
    <ignoredError sqref="O4:O16" emptyCellReferenc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TM00000049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الأرباح والخسائر</vt:lpstr>
      <vt:lpstr>الإيرادات</vt:lpstr>
      <vt:lpstr>مصروفات العملية</vt:lpstr>
      <vt:lpstr>NetIncome</vt:lpstr>
      <vt:lpstr>'الأرباح والخسائر'!Print_Titles</vt:lpstr>
      <vt:lpstr>الإيرادات!Print_Titles</vt:lpstr>
      <vt:lpstr>'مصروفات العملية'!Print_Titles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فف</dc:creator>
  <cp:lastModifiedBy>amany</cp:lastModifiedBy>
  <dcterms:created xsi:type="dcterms:W3CDTF">2018-02-27T04:33:55Z</dcterms:created>
  <dcterms:modified xsi:type="dcterms:W3CDTF">2022-10-22T15:17:09Z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2018-02-27T04:33:58.1250501Z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