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05" yWindow="-105" windowWidth="20730" windowHeight="11760"/>
  </bookViews>
  <sheets>
    <sheet name="لوحة المعلومات" sheetId="1" r:id="rId1"/>
    <sheet name="المبيعات" sheetId="2" r:id="rId2"/>
    <sheet name="الدخل" sheetId="5" r:id="rId3"/>
    <sheet name="المصروفات" sheetId="3" r:id="rId4"/>
    <sheet name="الضرائب" sheetId="4" r:id="rId5"/>
    <sheet name="الفئات" sheetId="7" r:id="rId6"/>
  </sheets>
  <definedNames>
    <definedName name="Net_Profit">'لوحة المعلومات'!$E$20</definedName>
    <definedName name="_xlnm.Print_Titles" localSheetId="2">الدخل!$4:$4</definedName>
    <definedName name="_xlnm.Print_Titles" localSheetId="4">الضرائب!$4:$4</definedName>
    <definedName name="_xlnm.Print_Titles" localSheetId="5">الفئات!$1:$1</definedName>
    <definedName name="_xlnm.Print_Titles" localSheetId="1">المبيعات!$4:$4</definedName>
    <definedName name="_xlnm.Print_Titles" localSheetId="3">المصروفات!$4:$4</definedName>
    <definedName name="_xlnm.Print_Titles" localSheetId="0">'لوحة المعلومات'!$7:$7</definedName>
    <definedName name="RowTitleRegion1..C3">المبيعات!$B$3</definedName>
    <definedName name="RowTitleRegion1..C3.3">الدخل!$B$3</definedName>
    <definedName name="RowTitleRegion1..C3.4">المصروفات!$B$3</definedName>
    <definedName name="RowTitleRegion1..C3.5">الضرائب!$B$3</definedName>
    <definedName name="RowTitleRegion1..C4">'لوحة المعلومات'!$B$3</definedName>
    <definedName name="RowTitleRegion2..H20">'لوحة المعلومات'!$B$17</definedName>
    <definedName name="Sales_Revenue">SUMIFS(إيرادات_المبيعات[الفترة الحالية],إيرادات_المبيعات[نوع الإيراد],"إيراد المبيعات")</definedName>
    <definedName name="Title1">لوحة_المعلومات[[#Headers],[الملخص]]</definedName>
    <definedName name="Title2">إيرادات_المبيعات[[#Headers],[نوع الإيراد]]</definedName>
    <definedName name="Title3">الدخل[[#Headers],[نوع الدخل]]</definedName>
    <definedName name="Title4">مصاريف_التشغيل[[#Headers],[نوع المصاريف]]</definedName>
    <definedName name="Title5">الضرائب[[#Headers],[النوع]]</definedName>
    <definedName name="Title6">الفئات[[#Headers],[الفئات]]</definedName>
    <definedName name="Total_Cost_Sales">'لوحة المعلومات'!$E$9</definedName>
    <definedName name="Total_General_and_Administrative">'لوحة المعلومات'!$E$12</definedName>
    <definedName name="Total_Gross_Profit">'لوحة المعلومات'!$E$17</definedName>
    <definedName name="Total_Income_Operations">'لوحة المعلومات'!$E$19</definedName>
    <definedName name="Total_Operating_Expenses">'لوحة المعلومات'!$E$18</definedName>
    <definedName name="Total_Other_Expenses">'لوحة المعلومات'!$E$13</definedName>
    <definedName name="Total_Other_Income">'لوحة المعلومات'!$E$14</definedName>
    <definedName name="Total_Research_and_Development">'لوحة المعلومات'!$E$11</definedName>
    <definedName name="Total_Sales_and_Marketing">'لوحة المعلومات'!$E$10</definedName>
    <definedName name="Total_Sales_Revenue">'لوحة المعلومات'!$E$8</definedName>
    <definedName name="Total_Taxes">'لوحة المعلومات'!$E$15</definedName>
    <definedName name="Workbook_Dates">'لوحة المعلومات'!$C$1</definedName>
    <definedName name="اسم_الشركة">'لوحة المعلومات'!$B$2</definedName>
    <definedName name="عنوان_المصنف">'لوحة المعلومات'!$B$1</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 l="1"/>
  <c r="E8" i="1"/>
  <c r="D9" i="1"/>
  <c r="D8" i="1"/>
  <c r="E12" i="1"/>
  <c r="D12" i="1"/>
  <c r="C12" i="1"/>
  <c r="F9" i="1"/>
  <c r="G9" i="1"/>
  <c r="C9" i="1"/>
  <c r="F8" i="1"/>
  <c r="G8" i="1"/>
  <c r="C8" i="1"/>
  <c r="I6" i="2"/>
  <c r="I7" i="2"/>
  <c r="I8" i="2"/>
  <c r="I9" i="2"/>
  <c r="I10" i="2"/>
  <c r="I11" i="2"/>
  <c r="I12" i="2"/>
  <c r="I5" i="2"/>
  <c r="H6" i="2"/>
  <c r="H7" i="2"/>
  <c r="H8" i="2"/>
  <c r="H9" i="2"/>
  <c r="H10" i="2"/>
  <c r="H11" i="2"/>
  <c r="H12" i="2"/>
  <c r="H5" i="2"/>
  <c r="C3" i="2" l="1"/>
  <c r="G6" i="5" l="1"/>
  <c r="H7" i="4"/>
  <c r="G7" i="4"/>
  <c r="G9" i="3"/>
  <c r="G17" i="3" l="1"/>
  <c r="G18" i="3"/>
  <c r="G9" i="4"/>
  <c r="I9" i="4" l="1"/>
  <c r="I8" i="4"/>
  <c r="I7" i="4"/>
  <c r="I6" i="4"/>
  <c r="H9" i="4"/>
  <c r="H8" i="4"/>
  <c r="H6" i="4"/>
  <c r="I6" i="5"/>
  <c r="H6" i="5"/>
  <c r="H5" i="5" l="1"/>
  <c r="H13" i="2" l="1"/>
  <c r="I13" i="2"/>
  <c r="I5" i="4"/>
  <c r="I10" i="4" s="1"/>
  <c r="H15" i="1" s="1"/>
  <c r="H5" i="4"/>
  <c r="H10" i="4" s="1"/>
  <c r="G15" i="1" s="1"/>
  <c r="G5" i="4"/>
  <c r="G6" i="4"/>
  <c r="G8" i="4"/>
  <c r="F10" i="4"/>
  <c r="C3" i="4" s="1"/>
  <c r="E10" i="4"/>
  <c r="D15" i="1" s="1"/>
  <c r="D10" i="4"/>
  <c r="C15" i="1" s="1"/>
  <c r="I5" i="3"/>
  <c r="I6" i="3"/>
  <c r="I7" i="3"/>
  <c r="I8" i="3"/>
  <c r="I9" i="3"/>
  <c r="I10" i="3"/>
  <c r="I11" i="3"/>
  <c r="I12" i="3"/>
  <c r="I13" i="3"/>
  <c r="I14" i="3"/>
  <c r="I15" i="3"/>
  <c r="I16" i="3"/>
  <c r="I17" i="3"/>
  <c r="I18" i="3"/>
  <c r="I19" i="3"/>
  <c r="I20" i="3"/>
  <c r="I21" i="3"/>
  <c r="I22" i="3"/>
  <c r="I23" i="3"/>
  <c r="I24" i="3"/>
  <c r="H5" i="3"/>
  <c r="H6" i="3"/>
  <c r="H7" i="3"/>
  <c r="H8" i="3"/>
  <c r="H9" i="3"/>
  <c r="H10" i="3"/>
  <c r="H11" i="3"/>
  <c r="H12" i="3"/>
  <c r="H13" i="3"/>
  <c r="H14" i="3"/>
  <c r="H15" i="3"/>
  <c r="H16" i="3"/>
  <c r="H17" i="3"/>
  <c r="H18" i="3"/>
  <c r="H19" i="3"/>
  <c r="H20" i="3"/>
  <c r="H21" i="3"/>
  <c r="H22" i="3"/>
  <c r="H23" i="3"/>
  <c r="H24" i="3"/>
  <c r="G5" i="3"/>
  <c r="G6" i="3"/>
  <c r="G7" i="3"/>
  <c r="G8" i="3"/>
  <c r="G10" i="3"/>
  <c r="G11" i="3"/>
  <c r="G12" i="3"/>
  <c r="G13" i="3"/>
  <c r="G14" i="3"/>
  <c r="G15" i="3"/>
  <c r="G16" i="3"/>
  <c r="G19" i="3"/>
  <c r="G20" i="3"/>
  <c r="G21" i="3"/>
  <c r="G22" i="3"/>
  <c r="G23" i="3"/>
  <c r="G24" i="3"/>
  <c r="F25" i="3"/>
  <c r="C3" i="3" s="1"/>
  <c r="E25" i="3"/>
  <c r="D25" i="3"/>
  <c r="I5" i="5"/>
  <c r="H7" i="5"/>
  <c r="G14" i="1" s="1"/>
  <c r="G5" i="5"/>
  <c r="F7" i="5"/>
  <c r="C3" i="5" s="1"/>
  <c r="E7" i="5"/>
  <c r="D7" i="5"/>
  <c r="C14" i="1" s="1"/>
  <c r="B2" i="4"/>
  <c r="B1" i="4"/>
  <c r="B2" i="3"/>
  <c r="B1" i="3"/>
  <c r="B2" i="5"/>
  <c r="B1" i="5"/>
  <c r="B2" i="2"/>
  <c r="B1" i="2"/>
  <c r="E14" i="1"/>
  <c r="E10" i="1"/>
  <c r="E11" i="1"/>
  <c r="E15" i="1"/>
  <c r="C11" i="1"/>
  <c r="D11" i="1"/>
  <c r="D10" i="1"/>
  <c r="C10" i="1"/>
  <c r="H12" i="1"/>
  <c r="D14" i="1"/>
  <c r="F13" i="2"/>
  <c r="E13" i="2"/>
  <c r="D13" i="2"/>
  <c r="H10" i="1"/>
  <c r="G12" i="1" l="1"/>
  <c r="G6" i="2"/>
  <c r="G7" i="2"/>
  <c r="G8" i="2"/>
  <c r="G9" i="2"/>
  <c r="G10" i="2"/>
  <c r="G11" i="2"/>
  <c r="G12" i="2"/>
  <c r="G5" i="2"/>
  <c r="F12" i="1"/>
  <c r="C13" i="1"/>
  <c r="C18" i="1" s="1"/>
  <c r="H11" i="1"/>
  <c r="E13" i="1"/>
  <c r="G11" i="1"/>
  <c r="G10" i="1"/>
  <c r="I25" i="3"/>
  <c r="H25" i="3"/>
  <c r="D13" i="1"/>
  <c r="D18" i="1" s="1"/>
  <c r="I7" i="5"/>
  <c r="H14" i="1" s="1"/>
  <c r="D17" i="1"/>
  <c r="E18" i="1"/>
  <c r="F18" i="1" s="1"/>
  <c r="C17" i="1"/>
  <c r="G7" i="5"/>
  <c r="F14" i="1" s="1"/>
  <c r="F11" i="1"/>
  <c r="F10" i="1"/>
  <c r="G10" i="4"/>
  <c r="F15" i="1" s="1"/>
  <c r="E17" i="1"/>
  <c r="C3" i="1" s="1"/>
  <c r="H9" i="1" l="1"/>
  <c r="H8" i="1"/>
  <c r="C19" i="1"/>
  <c r="C20" i="1" s="1"/>
  <c r="H13" i="1"/>
  <c r="H18" i="1"/>
  <c r="D19" i="1"/>
  <c r="D20" i="1" s="1"/>
  <c r="G17" i="1"/>
  <c r="G13" i="1"/>
  <c r="G18" i="1"/>
  <c r="E19" i="1"/>
  <c r="H17" i="1"/>
  <c r="F17" i="1"/>
  <c r="G19" i="1" l="1"/>
  <c r="E20" i="1"/>
  <c r="C4" i="1" s="1"/>
  <c r="H19" i="1"/>
  <c r="F19" i="1"/>
  <c r="F20" i="1" l="1"/>
  <c r="H20" i="1"/>
  <c r="G20" i="1"/>
  <c r="G25" i="3"/>
  <c r="F13" i="1" s="1"/>
  <c r="G13" i="2"/>
</calcChain>
</file>

<file path=xl/sharedStrings.xml><?xml version="1.0" encoding="utf-8"?>
<sst xmlns="http://schemas.openxmlformats.org/spreadsheetml/2006/main" count="146" uniqueCount="74">
  <si>
    <t>بيان الأرباح والخسائر</t>
  </si>
  <si>
    <t>اسم الشركة</t>
  </si>
  <si>
    <t>إجمالي هامش الربح الحالي [L/J]</t>
  </si>
  <si>
    <t>العائد الحالي على المبيعات [T/J]</t>
  </si>
  <si>
    <t>لا تقم بتعديل الفئات في ورقة العمل هذه، وإلا فقد تنكسر الصيغ. استخدم ورقة العمل ”الفئات” لإضافة فئات ولتحديث أوراق العمل المقابلة بالإدخالات. سيتم تحديث ورقة العمل هذه تلقائياً.</t>
  </si>
  <si>
    <t>الملخص</t>
  </si>
  <si>
    <t>إجمالي إيراد المبيعات [J]</t>
  </si>
  <si>
    <t>إجمالي تكلفة المبيعات  [K]</t>
  </si>
  <si>
    <t>إجمالي مصاريف المبيعات والتسويق [M]</t>
  </si>
  <si>
    <t>إجمالي مصاريف البحث والتطوير [N]</t>
  </si>
  <si>
    <t>إجمالي النفقات التشغيلية الأخرى [P]</t>
  </si>
  <si>
    <t>مصادر الدخل الأخرى  [S]</t>
  </si>
  <si>
    <t>إجمالي الضرائب  [T]</t>
  </si>
  <si>
    <t xml:space="preserve">إجمالي الربح  [L=J-K] </t>
  </si>
  <si>
    <t>إجمالي النفقات التشغيلية  [Q=M+N+O+P]</t>
  </si>
  <si>
    <t>الدخل من العمليات  [R=L-Q]</t>
  </si>
  <si>
    <t>صافي الربح  [U=R+S-T]</t>
  </si>
  <si>
    <t>لـ [الشهر أو السنة] وحتى [الشهر-اليوم-السنة]</t>
  </si>
  <si>
    <t>موضح في 000s</t>
  </si>
  <si>
    <t>إجمالي الفترة السابقة</t>
  </si>
  <si>
    <t>إجمالي الميزانية</t>
  </si>
  <si>
    <t>إجمالي
الفترة الحالية</t>
  </si>
  <si>
    <t>إجمالي الفترة الحالية كنسبة مئوية من المبيعات</t>
  </si>
  <si>
    <t>إجمالي النسبة المئوية لمقدار الفرق عن الفترة السابقة</t>
  </si>
  <si>
    <t>إجمالي النسبة المئوية لمقدار الفرق عن الميزانية</t>
  </si>
  <si>
    <t>إيراد المبيعات</t>
  </si>
  <si>
    <t>نوع الإيراد</t>
  </si>
  <si>
    <t>تكلفة المبيعات</t>
  </si>
  <si>
    <t>إجمالي إيراد المبيعات</t>
  </si>
  <si>
    <t>الوصف</t>
  </si>
  <si>
    <t>المنتج/الخدمة 1</t>
  </si>
  <si>
    <t>المنتج/الخدمة 2</t>
  </si>
  <si>
    <t>المنتج/الخدمة 3</t>
  </si>
  <si>
    <t>المنتج/الخدمة 4</t>
  </si>
  <si>
    <t>الفترة السابقة</t>
  </si>
  <si>
    <t>الميزانية</t>
  </si>
  <si>
    <t>الفترة الحالية</t>
  </si>
  <si>
    <t>الفترة الحالية كنسبة مئوية من المبيعات</t>
  </si>
  <si>
    <t>النسبة المئوية لمقدار الفرق عن الفترة السابقة</t>
  </si>
  <si>
    <t>النسبة المئوية لمقدار الفرق عن الميزانية</t>
  </si>
  <si>
    <t>الدخل</t>
  </si>
  <si>
    <t>نوع الدخل</t>
  </si>
  <si>
    <t>إجمالي دخل المبيعات</t>
  </si>
  <si>
    <t>دخل آخر</t>
  </si>
  <si>
    <t>النفقات التشغيلية</t>
  </si>
  <si>
    <t>نوع المصاريف</t>
  </si>
  <si>
    <t>المبيعات والتسويق</t>
  </si>
  <si>
    <t>البحث والتطوير</t>
  </si>
  <si>
    <t>العامة والإدارية</t>
  </si>
  <si>
    <t>إجمالي النفقات التشغيلية</t>
  </si>
  <si>
    <t>الإعلانات</t>
  </si>
  <si>
    <t>التسويق المباشر</t>
  </si>
  <si>
    <t>المصاريف الأخرى (حدد)</t>
  </si>
  <si>
    <t>تراخيص التقنية</t>
  </si>
  <si>
    <t xml:space="preserve">براءات </t>
  </si>
  <si>
    <t>الأجور والمرتبات</t>
  </si>
  <si>
    <t>الخدمات الخارجية</t>
  </si>
  <si>
    <t>مستلزمات</t>
  </si>
  <si>
    <t>الوجبات والترفيه</t>
  </si>
  <si>
    <t>الإيجار</t>
  </si>
  <si>
    <t>الهاتف</t>
  </si>
  <si>
    <t>المرافق</t>
  </si>
  <si>
    <t>الإهلاك</t>
  </si>
  <si>
    <t>التأمين</t>
  </si>
  <si>
    <t>الإصلاحات والصيانة</t>
  </si>
  <si>
    <t>الضرائب</t>
  </si>
  <si>
    <t>النوع</t>
  </si>
  <si>
    <t>إجمالي الضرائب</t>
  </si>
  <si>
    <t>ضرائب الدخل</t>
  </si>
  <si>
    <t>ضرائب الرواتب</t>
  </si>
  <si>
    <t>الضرائب العقارية</t>
  </si>
  <si>
    <t>ضرائب أخرى (تحديد)</t>
  </si>
  <si>
    <t>الفئات</t>
  </si>
  <si>
    <t>إجمالي المصاريف العامة والإدارية [O]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</si>
</sst>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ر.س.‏&quot;\ * #,##0_-;_-&quot;ر.س.‏&quot;\ * #,##0\-;_-&quot;ر.س.‏&quot;\ * &quot;-&quot;_-;_-@_-"/>
    <numFmt numFmtId="165" formatCode="_-&quot;ر.س.‏&quot;\ * #,##0.00_-;_-&quot;ر.س.‏&quot;\ * #,##0.00\-;_-&quot;ر.س.‏&quot;\ * &quot;-&quot;??_-;_-@_-"/>
    <numFmt numFmtId="166" formatCode="_(* #,##0_);_(* \(#,##0\);_(* &quot;-&quot;_);_(@_)"/>
    <numFmt numFmtId="167" formatCode="_(* #,##0.00_);_(* \(#,##0.00\);_(* &quot;-&quot;??_);_(@_)"/>
  </numFmts>
  <fonts count="20" x14ac:knownFonts="1">
    <font>
      <sz val="11"/>
      <name val="Tahoma"/>
      <family val="2"/>
    </font>
    <font>
      <sz val="11"/>
      <color theme="1"/>
      <name val="Tahoma"/>
      <family val="2"/>
    </font>
    <font>
      <b/>
      <sz val="11"/>
      <color theme="1"/>
      <name val="Tahoma"/>
      <family val="2"/>
    </font>
    <font>
      <sz val="11"/>
      <color theme="0"/>
      <name val="Tahoma"/>
      <family val="2"/>
    </font>
    <font>
      <sz val="11"/>
      <color rgb="FF9C0006"/>
      <name val="Tahoma"/>
      <family val="2"/>
    </font>
    <font>
      <b/>
      <sz val="11"/>
      <color rgb="FFFA7D00"/>
      <name val="Tahoma"/>
      <family val="2"/>
    </font>
    <font>
      <b/>
      <sz val="11"/>
      <color theme="0"/>
      <name val="Tahoma"/>
      <family val="2"/>
    </font>
    <font>
      <sz val="11"/>
      <name val="Tahoma"/>
      <family val="2"/>
    </font>
    <font>
      <sz val="11"/>
      <color theme="1" tint="0.14996795556505021"/>
      <name val="Tahoma"/>
      <family val="2"/>
    </font>
    <font>
      <sz val="11"/>
      <color rgb="FF006100"/>
      <name val="Tahoma"/>
      <family val="2"/>
    </font>
    <font>
      <b/>
      <sz val="12"/>
      <color theme="1" tint="0.14993743705557422"/>
      <name val="Tahoma"/>
      <family val="2"/>
    </font>
    <font>
      <sz val="12"/>
      <color theme="1" tint="0.14993743705557422"/>
      <name val="Tahoma"/>
      <family val="2"/>
    </font>
    <font>
      <sz val="11"/>
      <color theme="1" tint="0.14990691854609822"/>
      <name val="Tahoma"/>
      <family val="2"/>
    </font>
    <font>
      <sz val="11"/>
      <color rgb="FF3F3F76"/>
      <name val="Tahoma"/>
      <family val="2"/>
    </font>
    <font>
      <sz val="11"/>
      <color rgb="FFFA7D00"/>
      <name val="Tahoma"/>
      <family val="2"/>
    </font>
    <font>
      <sz val="11"/>
      <color rgb="FF9C5700"/>
      <name val="Tahoma"/>
      <family val="2"/>
    </font>
    <font>
      <b/>
      <sz val="11"/>
      <color rgb="FF3F3F3F"/>
      <name val="Tahoma"/>
      <family val="2"/>
    </font>
    <font>
      <b/>
      <sz val="16"/>
      <color theme="1" tint="0.14996795556505021"/>
      <name val="Tahoma"/>
      <family val="2"/>
    </font>
    <font>
      <sz val="11"/>
      <color rgb="FFFF0000"/>
      <name val="Tahoma"/>
      <family val="2"/>
    </font>
    <font>
      <sz val="10"/>
      <name val="Tahoma"/>
      <family val="2"/>
    </font>
  </fonts>
  <fills count="34">
    <fill>
      <patternFill patternType="none"/>
    </fill>
    <fill>
      <patternFill patternType="gray125"/>
    </fill>
    <fill>
      <patternFill patternType="solid">
        <fgColor theme="9" tint="0.79998168889431442"/>
        <bgColor indexed="65"/>
      </patternFill>
    </fill>
    <fill>
      <patternFill patternType="solid">
        <fgColor theme="4" tint="0.59999389629810485"/>
        <bgColor indexed="65"/>
      </patternFill>
    </fill>
    <fill>
      <patternFill patternType="solid">
        <fgColor theme="4" tint="0.79998168889431442"/>
        <bgColor indexed="65"/>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59999389629810485"/>
        <bgColor indexed="65"/>
      </patternFill>
    </fill>
    <fill>
      <patternFill patternType="solid">
        <fgColor theme="9" tint="0.39997558519241921"/>
        <bgColor indexed="65"/>
      </patternFill>
    </fill>
  </fills>
  <borders count="8">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alignment wrapText="1" readingOrder="2"/>
    </xf>
    <xf numFmtId="0" fontId="10" fillId="0" borderId="0" applyNumberFormat="0" applyFill="0" applyProtection="0">
      <alignment vertical="center"/>
    </xf>
    <xf numFmtId="0" fontId="11" fillId="0" borderId="0" applyNumberFormat="0" applyFill="0" applyProtection="0">
      <alignment vertical="center"/>
    </xf>
    <xf numFmtId="0" fontId="8" fillId="0" borderId="0" applyNumberFormat="0" applyFill="0" applyProtection="0">
      <alignment vertical="center" readingOrder="2"/>
    </xf>
    <xf numFmtId="0" fontId="12" fillId="0" borderId="0" applyNumberFormat="0" applyFill="0" applyProtection="0">
      <alignment vertical="center" wrapText="1"/>
    </xf>
    <xf numFmtId="165" fontId="7" fillId="0" borderId="0" applyFont="0" applyFill="0" applyBorder="0" applyAlignment="0" applyProtection="0"/>
    <xf numFmtId="10" fontId="7" fillId="0" borderId="0" applyFont="0" applyFill="0" applyBorder="0" applyProtection="0">
      <alignment horizontal="right"/>
    </xf>
    <xf numFmtId="0" fontId="2" fillId="2" borderId="0" applyNumberFormat="0" applyBorder="0" applyAlignment="0" applyProtection="0"/>
    <xf numFmtId="0" fontId="17" fillId="0" borderId="0" applyNumberFormat="0" applyFill="0" applyBorder="0" applyProtection="0">
      <alignment vertical="center"/>
    </xf>
    <xf numFmtId="10" fontId="1" fillId="3" borderId="0" applyFont="0" applyBorder="0" applyProtection="0">
      <alignment horizontal="right"/>
    </xf>
    <xf numFmtId="0" fontId="8" fillId="0" borderId="0" applyNumberFormat="0" applyFill="0" applyBorder="0" applyProtection="0">
      <alignment wrapText="1" readingOrder="2"/>
    </xf>
    <xf numFmtId="10" fontId="1" fillId="4" borderId="0" applyBorder="0" applyProtection="0">
      <alignment horizontal="right"/>
    </xf>
    <xf numFmtId="167"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0" fontId="9" fillId="6" borderId="0" applyNumberFormat="0" applyBorder="0" applyAlignment="0" applyProtection="0"/>
    <xf numFmtId="0" fontId="4" fillId="7" borderId="0" applyNumberFormat="0" applyBorder="0" applyAlignment="0" applyProtection="0"/>
    <xf numFmtId="0" fontId="15" fillId="8" borderId="0" applyNumberFormat="0" applyBorder="0" applyAlignment="0" applyProtection="0"/>
    <xf numFmtId="0" fontId="13" fillId="9" borderId="2" applyNumberFormat="0" applyAlignment="0" applyProtection="0"/>
    <xf numFmtId="0" fontId="16" fillId="10" borderId="3" applyNumberFormat="0" applyAlignment="0" applyProtection="0"/>
    <xf numFmtId="0" fontId="5" fillId="10" borderId="2" applyNumberFormat="0" applyAlignment="0" applyProtection="0"/>
    <xf numFmtId="0" fontId="14" fillId="0" borderId="4" applyNumberFormat="0" applyFill="0" applyAlignment="0" applyProtection="0"/>
    <xf numFmtId="0" fontId="6" fillId="11" borderId="5" applyNumberFormat="0" applyAlignment="0" applyProtection="0"/>
    <xf numFmtId="0" fontId="18" fillId="0" borderId="0" applyNumberFormat="0" applyFill="0" applyBorder="0" applyAlignment="0" applyProtection="0"/>
    <xf numFmtId="0" fontId="7" fillId="12" borderId="6" applyNumberFormat="0" applyFont="0" applyAlignment="0" applyProtection="0"/>
    <xf numFmtId="0" fontId="2" fillId="0" borderId="7" applyNumberFormat="0" applyFill="0" applyAlignment="0" applyProtection="0"/>
    <xf numFmtId="0" fontId="3" fillId="13" borderId="0" applyNumberFormat="0" applyBorder="0" applyAlignment="0" applyProtection="0"/>
    <xf numFmtId="0" fontId="1" fillId="14" borderId="0" applyNumberFormat="0" applyBorder="0" applyAlignment="0" applyProtection="0"/>
    <xf numFmtId="0" fontId="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29">
    <xf numFmtId="0" fontId="0" fillId="0" borderId="0" xfId="0">
      <alignment wrapText="1" readingOrder="2"/>
    </xf>
    <xf numFmtId="0" fontId="17" fillId="0" borderId="0" xfId="8" applyAlignment="1">
      <alignment horizontal="right" vertical="center" readingOrder="2"/>
    </xf>
    <xf numFmtId="0" fontId="11" fillId="0" borderId="0" xfId="2" applyAlignment="1">
      <alignment horizontal="right" vertical="center" readingOrder="2"/>
    </xf>
    <xf numFmtId="0" fontId="12" fillId="0" borderId="0" xfId="4" applyAlignment="1">
      <alignment horizontal="right" vertical="center" wrapText="1" readingOrder="2"/>
    </xf>
    <xf numFmtId="10" fontId="0" fillId="0" borderId="0" xfId="6" applyFont="1" applyAlignment="1">
      <alignment horizontal="left" readingOrder="2"/>
    </xf>
    <xf numFmtId="0" fontId="0" fillId="0" borderId="0" xfId="0" applyAlignment="1">
      <alignment horizontal="right" wrapText="1" readingOrder="2"/>
    </xf>
    <xf numFmtId="10" fontId="1" fillId="4" borderId="0" xfId="11" applyBorder="1" applyAlignment="1">
      <alignment horizontal="left" readingOrder="2"/>
    </xf>
    <xf numFmtId="10" fontId="1" fillId="4" borderId="0" xfId="11" applyAlignment="1">
      <alignment horizontal="left" readingOrder="2"/>
    </xf>
    <xf numFmtId="0" fontId="2" fillId="2" borderId="1" xfId="7" applyBorder="1" applyAlignment="1">
      <alignment horizontal="right" readingOrder="2"/>
    </xf>
    <xf numFmtId="10" fontId="2" fillId="2" borderId="1" xfId="6" applyFont="1" applyFill="1" applyBorder="1" applyAlignment="1">
      <alignment horizontal="left" readingOrder="2"/>
    </xf>
    <xf numFmtId="0" fontId="2" fillId="2" borderId="1" xfId="7" applyNumberFormat="1" applyBorder="1" applyAlignment="1">
      <alignment horizontal="right" readingOrder="2"/>
    </xf>
    <xf numFmtId="10" fontId="1" fillId="5" borderId="0" xfId="0" applyNumberFormat="1" applyFont="1" applyFill="1" applyAlignment="1">
      <alignment horizontal="left" readingOrder="2"/>
    </xf>
    <xf numFmtId="165" fontId="0" fillId="0" borderId="0" xfId="5" applyFont="1" applyFill="1" applyAlignment="1">
      <alignment horizontal="left" wrapText="1" readingOrder="2"/>
    </xf>
    <xf numFmtId="165" fontId="0" fillId="0" borderId="0" xfId="5" applyFont="1" applyFill="1" applyBorder="1" applyAlignment="1">
      <alignment horizontal="left" wrapText="1" readingOrder="2"/>
    </xf>
    <xf numFmtId="165" fontId="19" fillId="0" borderId="0" xfId="0" applyNumberFormat="1" applyFont="1" applyAlignment="1">
      <alignment horizontal="left" wrapText="1" readingOrder="2"/>
    </xf>
    <xf numFmtId="165" fontId="12" fillId="0" borderId="0" xfId="5" applyFont="1" applyAlignment="1">
      <alignment horizontal="right" vertical="center" wrapText="1" readingOrder="2"/>
    </xf>
    <xf numFmtId="165" fontId="0" fillId="0" borderId="0" xfId="0" applyNumberFormat="1" applyAlignment="1">
      <alignment horizontal="left" wrapText="1" readingOrder="2"/>
    </xf>
    <xf numFmtId="165" fontId="0" fillId="0" borderId="0" xfId="5" applyFont="1" applyAlignment="1">
      <alignment horizontal="left" wrapText="1" readingOrder="2"/>
    </xf>
    <xf numFmtId="165" fontId="2" fillId="2" borderId="1" xfId="5" applyFont="1" applyFill="1" applyBorder="1" applyAlignment="1">
      <alignment horizontal="left" wrapText="1" readingOrder="2"/>
    </xf>
    <xf numFmtId="0" fontId="0" fillId="0" borderId="0" xfId="0" applyFont="1" applyAlignment="1">
      <alignment horizontal="right" wrapText="1" readingOrder="2"/>
    </xf>
    <xf numFmtId="0" fontId="17" fillId="0" borderId="0" xfId="8" applyFont="1" applyAlignment="1">
      <alignment horizontal="right" vertical="center" readingOrder="2"/>
    </xf>
    <xf numFmtId="0" fontId="0" fillId="0" borderId="0" xfId="0" applyFont="1">
      <alignment wrapText="1" readingOrder="2"/>
    </xf>
    <xf numFmtId="0" fontId="11" fillId="0" borderId="0" xfId="2" applyFont="1" applyAlignment="1">
      <alignment horizontal="right" vertical="center" readingOrder="2"/>
    </xf>
    <xf numFmtId="0" fontId="12" fillId="0" borderId="0" xfId="4" applyFont="1" applyAlignment="1">
      <alignment horizontal="right" vertical="center" wrapText="1" readingOrder="2"/>
    </xf>
    <xf numFmtId="10" fontId="1" fillId="4" borderId="0" xfId="11" applyFont="1" applyBorder="1" applyAlignment="1">
      <alignment horizontal="left" readingOrder="2"/>
    </xf>
    <xf numFmtId="0" fontId="8" fillId="0" borderId="0" xfId="3" applyAlignment="1">
      <alignment horizontal="right" vertical="center" readingOrder="2"/>
    </xf>
    <xf numFmtId="0" fontId="8" fillId="0" borderId="0" xfId="10" applyFill="1" applyAlignment="1">
      <alignment horizontal="right" wrapText="1" readingOrder="2"/>
    </xf>
    <xf numFmtId="0" fontId="0" fillId="0" borderId="0" xfId="0" applyAlignment="1">
      <alignment horizontal="right" wrapText="1" readingOrder="2"/>
    </xf>
    <xf numFmtId="0" fontId="0" fillId="0" borderId="0" xfId="0" applyFont="1" applyAlignment="1">
      <alignment horizontal="right" wrapText="1" readingOrder="2"/>
    </xf>
  </cellXfs>
  <cellStyles count="47">
    <cellStyle name="20% - Accent1" xfId="11"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7" builtinId="50" customBuiltin="1"/>
    <cellStyle name="40% - Accent1" xfId="9"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5"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6" builtinId="52" customBuiltin="1"/>
    <cellStyle name="Accent1" xfId="26"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6" builtinId="27" customBuiltin="1"/>
    <cellStyle name="Calculation" xfId="20" builtinId="22" customBuiltin="1"/>
    <cellStyle name="Check Cell" xfId="22" builtinId="23" customBuiltin="1"/>
    <cellStyle name="Comma" xfId="12" builtinId="3" customBuiltin="1"/>
    <cellStyle name="Comma [0]" xfId="13" builtinId="6" customBuiltin="1"/>
    <cellStyle name="Currency" xfId="5" builtinId="4" customBuiltin="1"/>
    <cellStyle name="Currency [0]" xfId="14" builtinId="7" customBuiltin="1"/>
    <cellStyle name="Explanatory Text" xfId="10" builtinId="53" customBuiltin="1"/>
    <cellStyle name="Good" xfId="1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18" builtinId="20" customBuiltin="1"/>
    <cellStyle name="Linked Cell" xfId="21" builtinId="24" customBuiltin="1"/>
    <cellStyle name="Neutral" xfId="17" builtinId="28" customBuiltin="1"/>
    <cellStyle name="Normal" xfId="0" builtinId="0" customBuiltin="1"/>
    <cellStyle name="Note" xfId="24" builtinId="10" customBuiltin="1"/>
    <cellStyle name="Output" xfId="19" builtinId="21" customBuiltin="1"/>
    <cellStyle name="Percent" xfId="6" builtinId="5" customBuiltin="1"/>
    <cellStyle name="Title" xfId="8" builtinId="15" customBuiltin="1"/>
    <cellStyle name="Total" xfId="25" builtinId="25" customBuiltin="1"/>
    <cellStyle name="Warning Text" xfId="23" builtinId="11" customBuiltin="1"/>
  </cellStyles>
  <dxfs count="96">
    <dxf>
      <alignment horizontal="right" vertical="bottom" textRotation="0" wrapText="1"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0"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0"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0" indent="0" justifyLastLine="0" shrinkToFit="0" readingOrder="2"/>
    </dxf>
    <dxf>
      <font>
        <b val="0"/>
        <i val="0"/>
        <strike val="0"/>
        <condense val="0"/>
        <extend val="0"/>
        <outline val="0"/>
        <shadow val="0"/>
        <u val="none"/>
        <vertAlign val="baseline"/>
        <sz val="10"/>
        <color auto="1"/>
        <name val="Tahoma"/>
        <scheme val="none"/>
      </font>
      <numFmt numFmtId="165" formatCode="_-&quot;ر.س.‏&quot;\ * #,##0.00_-;_-&quot;ر.س.‏&quot;\ * #,##0.00\-;_-&quot;ر.س.‏&quot;\ * &quot;-&quot;??_-;_-@_-"/>
      <fill>
        <patternFill patternType="none">
          <fgColor indexed="64"/>
          <bgColor indexed="65"/>
        </patternFill>
      </fill>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0"/>
        <color auto="1"/>
        <name val="Tahoma"/>
        <scheme val="none"/>
      </font>
      <numFmt numFmtId="165" formatCode="_-&quot;ر.س.‏&quot;\ * #,##0.00_-;_-&quot;ر.س.‏&quot;\ * #,##0.00\-;_-&quot;ر.س.‏&quot;\ * &quot;-&quot;??_-;_-@_-"/>
      <fill>
        <patternFill patternType="none">
          <fgColor indexed="64"/>
          <bgColor indexed="65"/>
        </patternFill>
      </fill>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0"/>
        <color auto="1"/>
        <name val="Tahoma"/>
        <scheme val="none"/>
      </font>
      <numFmt numFmtId="165" formatCode="_-&quot;ر.س.‏&quot;\ * #,##0.00_-;_-&quot;ر.س.‏&quot;\ * #,##0.00\-;_-&quot;ر.س.‏&quot;\ * &quot;-&quot;??_-;_-@_-"/>
      <fill>
        <patternFill patternType="none">
          <fgColor indexed="64"/>
          <bgColor indexed="65"/>
        </patternFill>
      </fill>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right" vertical="bottom" textRotation="0" wrapText="1" indent="0" justifyLastLine="0" shrinkToFit="0" readingOrder="2"/>
    </dxf>
    <dxf>
      <font>
        <strike val="0"/>
        <outline val="0"/>
        <shadow val="0"/>
        <u val="none"/>
        <vertAlign val="baseline"/>
        <name val="Tahoma"/>
        <scheme val="none"/>
      </font>
      <alignment horizontal="right" vertical="bottom" textRotation="0" wrapText="1" indent="0" justifyLastLine="0" shrinkToFit="0" readingOrder="2"/>
    </dxf>
    <dxf>
      <font>
        <b val="0"/>
        <i val="0"/>
        <strike val="0"/>
        <condense val="0"/>
        <extend val="0"/>
        <outline val="0"/>
        <shadow val="0"/>
        <u val="none"/>
        <vertAlign val="baseline"/>
        <sz val="11"/>
        <color auto="1"/>
        <name val="Tahoma"/>
        <scheme val="none"/>
      </font>
      <fill>
        <patternFill patternType="none">
          <fgColor indexed="64"/>
          <bgColor indexed="65"/>
        </patternFill>
      </fill>
      <alignment horizontal="right" vertical="bottom" textRotation="0" wrapText="1" indent="0" justifyLastLine="0" shrinkToFit="0" readingOrder="2"/>
    </dxf>
    <dxf>
      <font>
        <strike val="0"/>
        <outline val="0"/>
        <shadow val="0"/>
        <u val="none"/>
        <vertAlign val="baseline"/>
        <sz val="11"/>
        <color auto="1"/>
        <name val="Tahoma"/>
        <scheme val="none"/>
      </font>
      <alignment horizontal="right" vertical="bottom" textRotation="0" wrapText="1" indent="0" justifyLastLine="0" shrinkToFit="0" readingOrder="2"/>
    </dxf>
    <dxf>
      <font>
        <strike val="0"/>
        <outline val="0"/>
        <shadow val="0"/>
        <u val="none"/>
        <vertAlign val="baseline"/>
        <name val="Tahoma"/>
        <scheme val="none"/>
      </font>
    </dxf>
    <dxf>
      <font>
        <strike val="0"/>
        <outline val="0"/>
        <shadow val="0"/>
        <u val="none"/>
        <vertAlign val="baseline"/>
        <name val="Tahoma"/>
        <scheme val="none"/>
      </font>
    </dxf>
    <dxf>
      <font>
        <strike val="0"/>
        <outline val="0"/>
        <shadow val="0"/>
        <u val="none"/>
        <vertAlign val="baseline"/>
        <name val="Tahoma"/>
        <scheme val="none"/>
      </font>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alignment horizontal="left" vertical="bottom" textRotation="0" wrapText="0"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alignment horizontal="left" vertical="bottom" textRotation="0" wrapText="0"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alignment horizontal="left" vertical="bottom" textRotation="0" wrapText="0" indent="0" justifyLastLine="0" shrinkToFit="0" readingOrder="2"/>
    </dxf>
    <dxf>
      <font>
        <b val="0"/>
        <i val="0"/>
        <strike val="0"/>
        <condense val="0"/>
        <extend val="0"/>
        <outline val="0"/>
        <shadow val="0"/>
        <u val="none"/>
        <vertAlign val="baseline"/>
        <sz val="11"/>
        <color auto="1"/>
        <name val="Calibri"/>
        <scheme val="minor"/>
      </font>
      <numFmt numFmtId="165" formatCode="_-&quot;ر.س.‏&quot;\ * #,##0.00_-;_-&quot;ر.س.‏&quot;\ * #,##0.00\-;_-&quot;ر.س.‏&quot;\ * &quot;-&quot;??_-;_-@_-"/>
      <fill>
        <patternFill patternType="none">
          <fgColor indexed="64"/>
          <bgColor indexed="65"/>
        </patternFill>
      </fill>
      <alignment horizontal="left" vertical="bottom" textRotation="0" wrapText="0" indent="0" justifyLastLine="0" shrinkToFit="0" readingOrder="2"/>
    </dxf>
    <dxf>
      <alignment horizontal="left" vertical="bottom" textRotation="0" wrapText="1" indent="0" justifyLastLine="0" shrinkToFit="0" readingOrder="2"/>
    </dxf>
    <dxf>
      <font>
        <b val="0"/>
        <i val="0"/>
        <strike val="0"/>
        <condense val="0"/>
        <extend val="0"/>
        <outline val="0"/>
        <shadow val="0"/>
        <u val="none"/>
        <vertAlign val="baseline"/>
        <sz val="11"/>
        <color auto="1"/>
        <name val="Calibri"/>
        <scheme val="minor"/>
      </font>
      <numFmt numFmtId="165" formatCode="_-&quot;ر.س.‏&quot;\ * #,##0.00_-;_-&quot;ر.س.‏&quot;\ * #,##0.00\-;_-&quot;ر.س.‏&quot;\ * &quot;-&quot;??_-;_-@_-"/>
      <fill>
        <patternFill patternType="none">
          <fgColor indexed="64"/>
          <bgColor indexed="65"/>
        </patternFill>
      </fill>
      <alignment horizontal="left" vertical="bottom" textRotation="0" wrapText="0" indent="0" justifyLastLine="0" shrinkToFit="0" readingOrder="2"/>
    </dxf>
    <dxf>
      <alignment horizontal="left" vertical="bottom" textRotation="0" wrapText="1" indent="0" justifyLastLine="0" shrinkToFit="0" readingOrder="2"/>
    </dxf>
    <dxf>
      <font>
        <b val="0"/>
        <i val="0"/>
        <strike val="0"/>
        <condense val="0"/>
        <extend val="0"/>
        <outline val="0"/>
        <shadow val="0"/>
        <u val="none"/>
        <vertAlign val="baseline"/>
        <sz val="11"/>
        <color auto="1"/>
        <name val="Calibri"/>
        <scheme val="minor"/>
      </font>
      <numFmt numFmtId="165" formatCode="_-&quot;ر.س.‏&quot;\ * #,##0.00_-;_-&quot;ر.س.‏&quot;\ * #,##0.00\-;_-&quot;ر.س.‏&quot;\ * &quot;-&quot;??_-;_-@_-"/>
      <fill>
        <patternFill patternType="none">
          <fgColor indexed="64"/>
          <bgColor indexed="65"/>
        </patternFill>
      </fill>
      <alignment horizontal="left" vertical="bottom" textRotation="0" wrapText="0" indent="0" justifyLastLine="0" shrinkToFit="0" readingOrder="2"/>
    </dxf>
    <dxf>
      <alignment horizontal="left" vertical="bottom" textRotation="0" wrapText="1" indent="0" justifyLastLine="0" shrinkToFit="0" readingOrder="2"/>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1" indent="0" justifyLastLine="0" shrinkToFit="0" readingOrder="2"/>
    </dxf>
    <dxf>
      <alignment horizontal="right" vertical="bottom" textRotation="0" wrapText="1" indent="0" justifyLastLine="0" shrinkToFit="0" readingOrder="2"/>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right" vertical="bottom" textRotation="0" wrapText="1" indent="0" justifyLastLine="0" shrinkToFit="0" readingOrder="2"/>
    </dxf>
    <dxf>
      <alignment horizontal="right" vertical="bottom" textRotation="0" wrapText="1"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alignment horizontal="left" vertical="bottom" textRotation="0" wrapText="0"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alignment horizontal="left" vertical="bottom" textRotation="0" wrapText="0" indent="0" justifyLastLine="0" shrinkToFit="0" readingOrder="2"/>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alignment horizontal="left" vertical="bottom" textRotation="0" wrapText="0" indent="0" justifyLastLine="0" shrinkToFit="0" readingOrder="2"/>
    </dxf>
    <dxf>
      <font>
        <b val="0"/>
        <i val="0"/>
        <strike val="0"/>
        <condense val="0"/>
        <extend val="0"/>
        <outline val="0"/>
        <shadow val="0"/>
        <u val="none"/>
        <vertAlign val="baseline"/>
        <sz val="11"/>
        <color auto="1"/>
        <name val="Calibri"/>
        <scheme val="minor"/>
      </font>
      <numFmt numFmtId="165" formatCode="_-&quot;ر.س.‏&quot;\ * #,##0.00_-;_-&quot;ر.س.‏&quot;\ * #,##0.00\-;_-&quot;ر.س.‏&quot;\ * &quot;-&quot;??_-;_-@_-"/>
      <alignment horizontal="left" vertical="bottom" textRotation="0" wrapText="0" indent="0" justifyLastLine="0" shrinkToFit="0" readingOrder="2"/>
    </dxf>
    <dxf>
      <alignment horizontal="left" vertical="bottom" textRotation="0" wrapText="1" indent="0" justifyLastLine="0" shrinkToFit="0" readingOrder="2"/>
    </dxf>
    <dxf>
      <font>
        <b val="0"/>
        <i val="0"/>
        <strike val="0"/>
        <condense val="0"/>
        <extend val="0"/>
        <outline val="0"/>
        <shadow val="0"/>
        <u val="none"/>
        <vertAlign val="baseline"/>
        <sz val="11"/>
        <color auto="1"/>
        <name val="Calibri"/>
        <scheme val="minor"/>
      </font>
      <numFmt numFmtId="165" formatCode="_-&quot;ر.س.‏&quot;\ * #,##0.00_-;_-&quot;ر.س.‏&quot;\ * #,##0.00\-;_-&quot;ر.س.‏&quot;\ * &quot;-&quot;??_-;_-@_-"/>
      <alignment horizontal="left" vertical="bottom" textRotation="0" wrapText="0" indent="0" justifyLastLine="0" shrinkToFit="0" readingOrder="2"/>
    </dxf>
    <dxf>
      <alignment horizontal="left" vertical="bottom" textRotation="0" wrapText="1" indent="0" justifyLastLine="0" shrinkToFit="0" readingOrder="2"/>
    </dxf>
    <dxf>
      <font>
        <b val="0"/>
        <i val="0"/>
        <strike val="0"/>
        <condense val="0"/>
        <extend val="0"/>
        <outline val="0"/>
        <shadow val="0"/>
        <u val="none"/>
        <vertAlign val="baseline"/>
        <sz val="11"/>
        <color auto="1"/>
        <name val="Calibri"/>
        <scheme val="minor"/>
      </font>
      <numFmt numFmtId="165" formatCode="_-&quot;ر.س.‏&quot;\ * #,##0.00_-;_-&quot;ر.س.‏&quot;\ * #,##0.00\-;_-&quot;ر.س.‏&quot;\ * &quot;-&quot;??_-;_-@_-"/>
      <alignment horizontal="left" vertical="bottom" textRotation="0" wrapText="0" indent="0" justifyLastLine="0" shrinkToFit="0" readingOrder="2"/>
    </dxf>
    <dxf>
      <alignment horizontal="left" vertical="bottom" textRotation="0" wrapText="1" indent="0" justifyLastLine="0" shrinkToFit="0" readingOrder="2"/>
    </dxf>
    <dxf>
      <alignment horizontal="right" vertical="bottom" textRotation="0" wrapText="1" indent="0" justifyLastLine="0" shrinkToFit="0" readingOrder="2"/>
    </dxf>
    <dxf>
      <alignment horizontal="right" vertical="bottom" textRotation="0" wrapText="1" indent="0" justifyLastLine="0" shrinkToFit="0" readingOrder="2"/>
    </dxf>
    <dxf>
      <alignment horizontal="right" vertical="bottom" textRotation="0" wrapText="1" indent="0" justifyLastLine="0" shrinkToFit="0" readingOrder="2"/>
    </dxf>
    <dxf>
      <alignment horizontal="right" vertical="bottom" textRotation="0" wrapText="1" indent="0" justifyLastLine="0" shrinkToFit="0" readingOrder="2"/>
    </dxf>
    <dxf>
      <font>
        <b val="0"/>
        <i val="0"/>
        <strike val="0"/>
        <condense val="0"/>
        <extend val="0"/>
        <outline val="0"/>
        <shadow val="0"/>
        <u val="none"/>
        <vertAlign val="baseline"/>
        <sz val="11"/>
        <color auto="1"/>
        <name val="Calibri"/>
        <scheme val="minor"/>
      </font>
      <fill>
        <patternFill patternType="solid">
          <fgColor indexed="64"/>
          <bgColor theme="4" tint="0.39994506668294322"/>
        </patternFill>
      </fill>
      <alignment horizontal="right" vertical="bottom" textRotation="0" wrapText="0" indent="0" justifyLastLine="0" shrinkToFit="0" readingOrder="0"/>
    </dxf>
    <dxf>
      <alignment horizontal="left" vertical="bottom" textRotation="0" wrapText="0" indent="0" justifyLastLine="0" shrinkToFit="0" readingOrder="0"/>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font>
        <strike val="0"/>
        <outline val="0"/>
        <shadow val="0"/>
        <u val="none"/>
        <vertAlign val="baseline"/>
        <name val="Tahoma"/>
        <scheme val="none"/>
      </font>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font>
        <strike val="0"/>
        <outline val="0"/>
        <shadow val="0"/>
        <u val="none"/>
        <vertAlign val="baseline"/>
        <name val="Tahoma"/>
        <scheme val="none"/>
      </font>
    </dxf>
    <dxf>
      <font>
        <b val="0"/>
        <i val="0"/>
        <strike val="0"/>
        <condense val="0"/>
        <extend val="0"/>
        <outline val="0"/>
        <shadow val="0"/>
        <u val="none"/>
        <vertAlign val="baseline"/>
        <sz val="11"/>
        <color theme="1"/>
        <name val="Tahoma"/>
        <scheme val="none"/>
      </font>
      <numFmt numFmtId="14" formatCode="0.00%"/>
      <fill>
        <patternFill patternType="solid">
          <fgColor indexed="64"/>
          <bgColor theme="4" tint="0.79998168889431442"/>
        </patternFill>
      </fill>
      <alignment horizontal="left" vertical="bottom" textRotation="0" wrapText="0" indent="0" justifyLastLine="0" shrinkToFit="0" readingOrder="2"/>
    </dxf>
    <dxf>
      <font>
        <strike val="0"/>
        <outline val="0"/>
        <shadow val="0"/>
        <u val="none"/>
        <vertAlign val="baseline"/>
        <name val="Tahoma"/>
        <scheme val="none"/>
      </font>
    </dxf>
    <dxf>
      <font>
        <b val="0"/>
        <i val="0"/>
        <strike val="0"/>
        <condense val="0"/>
        <extend val="0"/>
        <outline val="0"/>
        <shadow val="0"/>
        <u val="none"/>
        <vertAlign val="baseline"/>
        <sz val="11"/>
        <color auto="1"/>
        <name val="Tahoma"/>
        <scheme val="none"/>
      </font>
      <numFmt numFmtId="165" formatCode="_-&quot;ر.س.‏&quot;\ * #,##0.00_-;_-&quot;ر.س.‏&quot;\ * #,##0.00\-;_-&quot;ر.س.‏&quot;\ * &quot;-&quot;??_-;_-@_-"/>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1"/>
        <color auto="1"/>
        <name val="Tahoma"/>
        <scheme val="none"/>
      </font>
      <numFmt numFmtId="165" formatCode="_-&quot;ر.س.‏&quot;\ * #,##0.00_-;_-&quot;ر.س.‏&quot;\ * #,##0.00\-;_-&quot;ر.س.‏&quot;\ * &quot;-&quot;??_-;_-@_-"/>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1"/>
        <color auto="1"/>
        <name val="Tahoma"/>
        <scheme val="none"/>
      </font>
      <numFmt numFmtId="165" formatCode="_-&quot;ر.س.‏&quot;\ * #,##0.00_-;_-&quot;ر.س.‏&quot;\ * #,##0.00\-;_-&quot;ر.س.‏&quot;\ * &quot;-&quot;??_-;_-@_-"/>
      <alignment horizontal="left" vertical="bottom" textRotation="0" wrapText="0" indent="0" justifyLastLine="0" shrinkToFit="0" readingOrder="2"/>
    </dxf>
    <dxf>
      <font>
        <strike val="0"/>
        <outline val="0"/>
        <shadow val="0"/>
        <u val="none"/>
        <vertAlign val="baseline"/>
        <name val="Tahoma"/>
        <scheme val="none"/>
      </font>
      <alignment horizontal="left" vertical="bottom" textRotation="0" wrapText="1" indent="0" justifyLastLine="0" shrinkToFit="0" readingOrder="2"/>
    </dxf>
    <dxf>
      <font>
        <strike val="0"/>
        <outline val="0"/>
        <shadow val="0"/>
        <u val="none"/>
        <vertAlign val="baseline"/>
        <name val="Tahoma"/>
        <scheme val="none"/>
      </font>
      <alignment horizontal="right" vertical="bottom" textRotation="0" wrapText="1" indent="0" justifyLastLine="0" shrinkToFit="0" readingOrder="2"/>
    </dxf>
    <dxf>
      <font>
        <strike val="0"/>
        <outline val="0"/>
        <shadow val="0"/>
        <u val="none"/>
        <vertAlign val="baseline"/>
        <name val="Tahoma"/>
        <scheme val="none"/>
      </font>
    </dxf>
    <dxf>
      <font>
        <strike val="0"/>
        <outline val="0"/>
        <shadow val="0"/>
        <u val="none"/>
        <vertAlign val="baseline"/>
        <name val="Tahoma"/>
        <scheme val="none"/>
      </font>
      <alignment horizontal="right" vertical="bottom" textRotation="0" wrapText="1" indent="0" justifyLastLine="0" shrinkToFit="0" readingOrder="2"/>
    </dxf>
    <dxf>
      <font>
        <strike val="0"/>
        <outline val="0"/>
        <shadow val="0"/>
        <u val="none"/>
        <vertAlign val="baseline"/>
        <name val="Tahoma"/>
        <scheme val="none"/>
      </font>
    </dxf>
    <dxf>
      <font>
        <strike val="0"/>
        <outline val="0"/>
        <shadow val="0"/>
        <u val="none"/>
        <vertAlign val="baseline"/>
        <name val="Tahoma"/>
        <scheme val="none"/>
      </font>
    </dxf>
    <dxf>
      <font>
        <strike val="0"/>
        <outline val="0"/>
        <shadow val="0"/>
        <u val="none"/>
        <vertAlign val="baseline"/>
        <name val="Tahoma"/>
        <scheme val="none"/>
      </font>
      <alignment horizontal="left" vertical="bottom" textRotation="0" wrapText="0" indent="0" justifyLastLine="0" shrinkToFit="0" readingOrder="0"/>
    </dxf>
    <dxf>
      <font>
        <strike val="0"/>
        <outline val="0"/>
        <shadow val="0"/>
        <u val="none"/>
        <vertAlign val="baseline"/>
        <name val="Tahoma"/>
        <scheme val="none"/>
      </font>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left" vertical="bottom" textRotation="0" wrapText="0" indent="0" justifyLastLine="0" shrinkToFit="0" readingOrder="2"/>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left" vertical="bottom" textRotation="0" wrapText="0" indent="0" justifyLastLine="0" shrinkToFit="0" readingOrder="2"/>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left" vertical="bottom" textRotation="0" wrapText="0" indent="0" justifyLastLine="0" shrinkToFit="0" readingOrder="2"/>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left" vertical="bottom" textRotation="0" wrapText="1" indent="0" justifyLastLine="0" shrinkToFit="0" readingOrder="2"/>
    </dxf>
    <dxf>
      <font>
        <b val="0"/>
        <i val="0"/>
        <strike val="0"/>
        <condense val="0"/>
        <extend val="0"/>
        <outline val="0"/>
        <shadow val="0"/>
        <u val="none"/>
        <vertAlign val="baseline"/>
        <sz val="11"/>
        <color auto="1"/>
        <name val="Tahoma"/>
        <scheme val="none"/>
      </font>
    </dxf>
    <dxf>
      <font>
        <strike val="0"/>
        <outline val="0"/>
        <shadow val="0"/>
        <u val="none"/>
        <vertAlign val="baseline"/>
        <name val="Tahoma"/>
        <scheme val="none"/>
      </font>
      <alignment horizontal="right" vertical="bottom" textRotation="0" wrapText="1" indent="0" justifyLastLine="0" shrinkToFit="0" readingOrder="2"/>
    </dxf>
    <dxf>
      <font>
        <strike val="0"/>
        <outline val="0"/>
        <shadow val="0"/>
        <u val="none"/>
        <vertAlign val="baseline"/>
        <name val="Tahoma"/>
        <scheme val="none"/>
      </font>
    </dxf>
    <dxf>
      <font>
        <strike val="0"/>
        <outline val="0"/>
        <shadow val="0"/>
        <u val="none"/>
        <vertAlign val="baseline"/>
        <name val="Tahoma"/>
        <scheme val="none"/>
      </font>
    </dxf>
    <dxf>
      <font>
        <color auto="1"/>
      </font>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color theme="4" tint="-0.499984740745262"/>
      </font>
    </dxf>
    <dxf>
      <font>
        <b/>
        <color theme="1"/>
      </font>
      <border>
        <top style="double">
          <color theme="4" tint="-0.499984740745262"/>
        </top>
      </border>
    </dxf>
    <dxf>
      <font>
        <b/>
        <color theme="0"/>
      </font>
      <fill>
        <patternFill patternType="solid">
          <fgColor theme="4"/>
          <bgColor theme="4" tint="-0.499984740745262"/>
        </patternFill>
      </fill>
    </dxf>
    <dxf>
      <font>
        <color auto="1"/>
      </font>
      <border>
        <left style="thin">
          <color theme="4" tint="-0.499984740745262"/>
        </left>
        <right style="thin">
          <color theme="4" tint="-0.499984740745262"/>
        </right>
        <top style="thin">
          <color theme="4" tint="-0.499984740745262"/>
        </top>
        <bottom style="thin">
          <color theme="4" tint="-0.499984740745262"/>
        </bottom>
        <vertical style="thin">
          <color theme="4" tint="-0.499984740745262"/>
        </vertical>
        <horizontal style="thin">
          <color theme="4" tint="-0.499984740745262"/>
        </horizontal>
      </border>
    </dxf>
  </dxfs>
  <tableStyles count="1" defaultPivotStyle="PivotStyleLight16">
    <tableStyle name="بيان الأرباح والخسائر" pivot="0" count="7">
      <tableStyleElement type="wholeTable" dxfId="95"/>
      <tableStyleElement type="headerRow" dxfId="94"/>
      <tableStyleElement type="totalRow" dxfId="93"/>
      <tableStyleElement type="firstColumn" dxfId="92"/>
      <tableStyleElement type="lastColumn" dxfId="91"/>
      <tableStyleElement type="firstRowStripe" dxfId="90"/>
      <tableStyleElement type="firstColumnStripe" dxfId="8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D3DAE5"/>
      <rgbColor rgb="00FFFF00"/>
      <rgbColor rgb="00EAEAEA"/>
      <rgbColor rgb="0000FFFF"/>
      <rgbColor rgb="00800000"/>
      <rgbColor rgb="00ECEFF4"/>
      <rgbColor rgb="00000080"/>
      <rgbColor rgb="00808000"/>
      <rgbColor rgb="00800080"/>
      <rgbColor rgb="00BBC6D7"/>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334329</xdr:colOff>
      <xdr:row>0</xdr:row>
      <xdr:rowOff>19050</xdr:rowOff>
    </xdr:from>
    <xdr:to>
      <xdr:col>7</xdr:col>
      <xdr:colOff>2018347</xdr:colOff>
      <xdr:row>5</xdr:row>
      <xdr:rowOff>7620</xdr:rowOff>
    </xdr:to>
    <xdr:pic>
      <xdr:nvPicPr>
        <xdr:cNvPr id="3" name="استبدال بالشعار" descr="عنصر نائب للشعار">
          <a:extLst>
            <a:ext uri="{FF2B5EF4-FFF2-40B4-BE49-F238E27FC236}">
              <a16:creationId xmlns:a16="http://schemas.microsoft.com/office/drawing/2014/main" xmlns="" id="{6693DEC6-DA40-4EB2-BA88-0C947ABA23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980710513" y="19050"/>
          <a:ext cx="1684018" cy="842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2062164</xdr:colOff>
      <xdr:row>0</xdr:row>
      <xdr:rowOff>9525</xdr:rowOff>
    </xdr:from>
    <xdr:to>
      <xdr:col>8</xdr:col>
      <xdr:colOff>1654492</xdr:colOff>
      <xdr:row>2</xdr:row>
      <xdr:rowOff>411480</xdr:rowOff>
    </xdr:to>
    <xdr:pic>
      <xdr:nvPicPr>
        <xdr:cNvPr id="3" name="استبدال بالشعار" descr="عنصر نائب للشعار">
          <a:extLst>
            <a:ext uri="{FF2B5EF4-FFF2-40B4-BE49-F238E27FC236}">
              <a16:creationId xmlns:a16="http://schemas.microsoft.com/office/drawing/2014/main" xmlns="" id="{CCA6DAE2-EBEB-4B28-99BA-2DD8011D02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980030428" y="9525"/>
          <a:ext cx="1703068" cy="851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2062164</xdr:colOff>
      <xdr:row>0</xdr:row>
      <xdr:rowOff>9525</xdr:rowOff>
    </xdr:from>
    <xdr:to>
      <xdr:col>8</xdr:col>
      <xdr:colOff>1654492</xdr:colOff>
      <xdr:row>2</xdr:row>
      <xdr:rowOff>411480</xdr:rowOff>
    </xdr:to>
    <xdr:pic>
      <xdr:nvPicPr>
        <xdr:cNvPr id="3" name="استبدال بالشعار" descr="عنصر نائب للشعار">
          <a:extLst>
            <a:ext uri="{FF2B5EF4-FFF2-40B4-BE49-F238E27FC236}">
              <a16:creationId xmlns:a16="http://schemas.microsoft.com/office/drawing/2014/main" xmlns="" id="{5AE38112-E1F6-43E9-B920-17C77389F3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980030428" y="9525"/>
          <a:ext cx="1703068" cy="8515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2062164</xdr:colOff>
      <xdr:row>0</xdr:row>
      <xdr:rowOff>9525</xdr:rowOff>
    </xdr:from>
    <xdr:to>
      <xdr:col>8</xdr:col>
      <xdr:colOff>1654492</xdr:colOff>
      <xdr:row>2</xdr:row>
      <xdr:rowOff>411480</xdr:rowOff>
    </xdr:to>
    <xdr:pic>
      <xdr:nvPicPr>
        <xdr:cNvPr id="3" name="استبدال بالشعار" descr="عنصر نائب للشعار">
          <a:extLst>
            <a:ext uri="{FF2B5EF4-FFF2-40B4-BE49-F238E27FC236}">
              <a16:creationId xmlns:a16="http://schemas.microsoft.com/office/drawing/2014/main" xmlns="" id="{37AF0D61-EB39-4017-8DC7-542947483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980030428" y="9525"/>
          <a:ext cx="1703068" cy="8515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2062164</xdr:colOff>
      <xdr:row>0</xdr:row>
      <xdr:rowOff>9525</xdr:rowOff>
    </xdr:from>
    <xdr:to>
      <xdr:col>8</xdr:col>
      <xdr:colOff>1654492</xdr:colOff>
      <xdr:row>2</xdr:row>
      <xdr:rowOff>411480</xdr:rowOff>
    </xdr:to>
    <xdr:pic>
      <xdr:nvPicPr>
        <xdr:cNvPr id="3" name="استبدال بالشعار" descr="عنصر نائب للشعار">
          <a:extLst>
            <a:ext uri="{FF2B5EF4-FFF2-40B4-BE49-F238E27FC236}">
              <a16:creationId xmlns:a16="http://schemas.microsoft.com/office/drawing/2014/main" xmlns="" id="{D96A212B-7D34-4B76-B88F-B26ADBBEDF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980030428" y="9525"/>
          <a:ext cx="1703068" cy="851535"/>
        </a:xfrm>
        <a:prstGeom prst="rect">
          <a:avLst/>
        </a:prstGeom>
      </xdr:spPr>
    </xdr:pic>
    <xdr:clientData/>
  </xdr:twoCellAnchor>
</xdr:wsDr>
</file>

<file path=xl/tables/table1.xml><?xml version="1.0" encoding="utf-8"?>
<table xmlns="http://schemas.openxmlformats.org/spreadsheetml/2006/main" id="1" name="لوحة المعلومات" displayName="لوحة_المعلومات" ref="B7:H15" headerRowDxfId="88" dataDxfId="87">
  <autoFilter ref="B7:H1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الملخص" totalsRowLabel="الإجمالي" dataDxfId="86" totalsRowDxfId="85"/>
    <tableColumn id="2" name="إجمالي الفترة السابقة" dataDxfId="84" totalsRowDxfId="83"/>
    <tableColumn id="3" name="إجمالي الميزانية" dataDxfId="82" totalsRowDxfId="81"/>
    <tableColumn id="4" name="إجمالي_x000a_الفترة الحالية" dataDxfId="80" totalsRowDxfId="79"/>
    <tableColumn id="5" name="إجمالي الفترة الحالية كنسبة مئوية من المبيعات" dataDxfId="78" totalsRowDxfId="77"/>
    <tableColumn id="6" name="إجمالي النسبة المئوية لمقدار الفرق عن الفترة السابقة" dataDxfId="76" totalsRowDxfId="75"/>
    <tableColumn id="7" name="إجمالي النسبة المئوية لمقدار الفرق عن الميزانية" totalsRowFunction="count" dataDxfId="74" totalsRowDxfId="73"/>
  </tableColumns>
  <tableStyleInfo name="بيان الأرباح والخسائر" showFirstColumn="0" showLastColumn="0" showRowStripes="0" showColumnStripes="0"/>
  <extLst>
    <ext xmlns:x14="http://schemas.microsoft.com/office/spreadsheetml/2009/9/main" uri="{504A1905-F514-4f6f-8877-14C23A59335A}">
      <x14:table altTextSummary="ادخل الملخص في هذا الجدول. يتم تلقائياً تحديث إجمالي الفترة السابقة وإجمالي الميزانية وإجمالي الفترة الحالية وإجمالي النسبة المئوية لمقدار الفرق عن الفترة السابقة وإجمالي النسبة المئوية لمقدار الفرق عن الميزانية"/>
    </ext>
  </extLst>
</table>
</file>

<file path=xl/tables/table2.xml><?xml version="1.0" encoding="utf-8"?>
<table xmlns="http://schemas.openxmlformats.org/spreadsheetml/2006/main" id="7" name="إيرادات المبيعات" displayName="إيرادات_المبيعات" ref="B4:I13" totalsRowCount="1" headerRowDxfId="72" dataDxfId="71" totalsRowDxfId="70">
  <autoFilter ref="B4:I12"/>
  <tableColumns count="8">
    <tableColumn id="1" name="نوع الإيراد" totalsRowLabel="إجمالي إيراد المبيعات" dataDxfId="69" totalsRowDxfId="68"/>
    <tableColumn id="8" name="الوصف" dataDxfId="67" totalsRowDxfId="66"/>
    <tableColumn id="2" name="الفترة السابقة" totalsRowFunction="sum" dataDxfId="65" totalsRowDxfId="64" dataCellStyle="Currency"/>
    <tableColumn id="3" name="الميزانية" totalsRowFunction="sum" dataDxfId="63" totalsRowDxfId="62" dataCellStyle="Currency"/>
    <tableColumn id="4" name="الفترة الحالية" totalsRowFunction="sum" dataDxfId="61" totalsRowDxfId="60" dataCellStyle="Currency"/>
    <tableColumn id="5" name="الفترة الحالية كنسبة مئوية من المبيعات" totalsRowFunction="sum" dataDxfId="59" totalsRowDxfId="58">
      <calculatedColumnFormula>IFERROR(IF(إيرادات_المبيعات[[#Totals],[الفترة الحالية]]=0,"-",إيرادات_المبيعات[[#This Row],[الفترة الحالية]]/Sales_Revenue),"-")</calculatedColumnFormula>
    </tableColumn>
    <tableColumn id="6" name="النسبة المئوية لمقدار الفرق عن الفترة السابقة" totalsRowFunction="sum" dataDxfId="57" totalsRowDxfId="56">
      <calculatedColumnFormula>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calculatedColumnFormula>
    </tableColumn>
    <tableColumn id="7" name="النسبة المئوية لمقدار الفرق عن الميزانية" totalsRowFunction="sum" dataDxfId="55" totalsRowDxfId="54">
      <calculatedColumnFormula>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calculatedColumnFormula>
    </tableColumn>
  </tableColumns>
  <tableStyleInfo name="بيان الأرباح والخسائر" showFirstColumn="1" showLastColumn="0" showRowStripes="0" showColumnStripes="0"/>
  <extLst>
    <ext xmlns:x14="http://schemas.microsoft.com/office/spreadsheetml/2009/9/main" uri="{504A1905-F514-4f6f-8877-14C23A59335A}">
      <x14:table altTextSummary="ادخل نوع الإيراد ووصفه والفترات السابقة والحالية والميزانية. يتم تلقائياً حساب النسبة المئوية لمبلغ الفترة الحالية من المبيعات والنسبة المئوية لمقدار الفرق عن الفترة السابقة والنسبة المئوية لمقدار الفرق عن الميزانية"/>
    </ext>
  </extLst>
</table>
</file>

<file path=xl/tables/table3.xml><?xml version="1.0" encoding="utf-8"?>
<table xmlns="http://schemas.openxmlformats.org/spreadsheetml/2006/main" id="25" name="الدخل" displayName="الدخل" ref="B4:I7" totalsRowCount="1" dataDxfId="53" totalsRowDxfId="52" totalsRowCellStyle="Percent">
  <autoFilter ref="B4:I6"/>
  <tableColumns count="8">
    <tableColumn id="1" name="نوع الدخل" totalsRowLabel="إجمالي دخل المبيعات" dataDxfId="51" totalsRowDxfId="50"/>
    <tableColumn id="8" name="الوصف" dataDxfId="49" totalsRowDxfId="48"/>
    <tableColumn id="2" name="الفترة السابقة" totalsRowFunction="sum" dataDxfId="47" totalsRowDxfId="46" dataCellStyle="Currency"/>
    <tableColumn id="3" name="الميزانية" totalsRowFunction="sum" dataDxfId="45" totalsRowDxfId="44" dataCellStyle="Currency"/>
    <tableColumn id="4" name="الفترة الحالية" totalsRowFunction="sum" dataDxfId="43" totalsRowDxfId="42" dataCellStyle="Currency"/>
    <tableColumn id="5" name="الفترة الحالية كنسبة مئوية من المبيعات" totalsRowFunction="sum" dataDxfId="41" totalsRowDxfId="40">
      <calculatedColumnFormula>IFERROR(IF(Sales_Revenue=0,"-",الدخل[[#This Row],[الفترة الحالية]]/Sales_Revenue),"-")</calculatedColumnFormula>
    </tableColumn>
    <tableColumn id="6" name="النسبة المئوية لمقدار الفرق عن الفترة السابقة" totalsRowFunction="sum" dataDxfId="39" totalsRowDxfId="38">
      <calculatedColumnFormula>IFERROR(IF(الدخل[[#This Row],[الفترة السابقة]]=الدخل[[#This Row],[الفترة الحالية]],0,IF(الدخل[[#This Row],[الفترة الحالية]]&gt;الدخل[[#This Row],[الفترة السابقة]],ABS((الدخل[[#This Row],[الفترة الحالية]]/الدخل[[#This Row],[الفترة السابقة]])-1),IF(AND(الدخل[[#This Row],[الفترة الحالية]]&lt;الدخل[[#This Row],[الفترة السابقة]],الدخل[[#This Row],[الفترة السابقة]]&lt;0),-((الدخل[[#This Row],[الفترة الحالية]]/الدخل[[#This Row],[الفترة السابقة]])-1),(الدخل[[#This Row],[الفترة الحالية]]/الدخل[[#This Row],[الفترة السابقة]])-1))),"-")</calculatedColumnFormula>
    </tableColumn>
    <tableColumn id="7" name="النسبة المئوية لمقدار الفرق عن الميزانية" totalsRowFunction="sum" dataDxfId="37" totalsRowDxfId="36">
      <calculatedColumnFormula>IFERROR(IF(الدخل[[#This Row],[الميزانية]]=الدخل[[#This Row],[الفترة الحالية]],0,IF(الدخل[[#This Row],[الفترة الحالية]]&gt;الدخل[[#This Row],[الميزانية]],ABS((الدخل[[#This Row],[الفترة الحالية]]/الدخل[[#This Row],[الميزانية]])-1),IF(AND(الدخل[[#This Row],[الفترة الحالية]]&lt;الدخل[[#This Row],[الميزانية]],الدخل[[#This Row],[الميزانية]]&lt;0),-((الدخل[[#This Row],[الفترة الحالية]]/الدخل[[#This Row],[الميزانية]])-1),(الدخل[[#This Row],[الفترة الحالية]]/الدخل[[#This Row],[الميزانية]])-1))),"-")</calculatedColumnFormula>
    </tableColumn>
  </tableColumns>
  <tableStyleInfo name="بيان الأرباح والخسائر" showFirstColumn="1" showLastColumn="0" showRowStripes="0" showColumnStripes="0"/>
  <extLst>
    <ext xmlns:x14="http://schemas.microsoft.com/office/spreadsheetml/2009/9/main" uri="{504A1905-F514-4f6f-8877-14C23A59335A}">
      <x14:table altTextSummary="ادخل نوع الدخل ووصفه والفترات السابقة والحالية والميزانية. يتم تلقائياً حساب النسبة المئوية لمبلغ الفترة الحالية من المبيعات والنسبة المئوية لمقدار الفرق عن الفترة السابقة والنسبة المئوية لمقدار الفرق عن الميزانية"/>
    </ext>
  </extLst>
</table>
</file>

<file path=xl/tables/table4.xml><?xml version="1.0" encoding="utf-8"?>
<table xmlns="http://schemas.openxmlformats.org/spreadsheetml/2006/main" id="15" name="مصاريف_التشغيل" displayName="مصاريف_التشغيل" ref="B4:I25" totalsRowCount="1">
  <autoFilter ref="B4:I24"/>
  <tableColumns count="8">
    <tableColumn id="1" name="نوع المصاريف" totalsRowLabel="إجمالي النفقات التشغيلية" dataDxfId="35" totalsRowDxfId="34"/>
    <tableColumn id="8" name="الوصف" dataDxfId="33" totalsRowDxfId="32"/>
    <tableColumn id="2" name="الفترة السابقة" totalsRowFunction="sum" dataDxfId="31" totalsRowDxfId="30" dataCellStyle="Currency"/>
    <tableColumn id="3" name="الميزانية" totalsRowFunction="sum" dataDxfId="29" totalsRowDxfId="28" dataCellStyle="Currency"/>
    <tableColumn id="4" name="الفترة الحالية" totalsRowFunction="sum" dataDxfId="27" totalsRowDxfId="26" dataCellStyle="Currency"/>
    <tableColumn id="5" name="الفترة الحالية كنسبة مئوية من المبيعات" totalsRowFunction="sum" dataDxfId="25" totalsRowDxfId="24">
      <calculatedColumnFormula>IFERROR(IF(Sales_Revenue=0,"-",مصاريف_التشغيل[[#This Row],[الفترة الحالية]]/Sales_Revenue),"-")</calculatedColumnFormula>
    </tableColumn>
    <tableColumn id="6" name="النسبة المئوية لمقدار الفرق عن الفترة السابقة" totalsRowFunction="sum" dataDxfId="23" totalsRowDxfId="22">
      <calculatedColumnFormula>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calculatedColumnFormula>
    </tableColumn>
    <tableColumn id="7" name="النسبة المئوية لمقدار الفرق عن الميزانية" totalsRowFunction="sum" dataDxfId="21" totalsRowDxfId="20">
      <calculatedColumnFormula>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calculatedColumnFormula>
    </tableColumn>
  </tableColumns>
  <tableStyleInfo name="بيان الأرباح والخسائر" showFirstColumn="1" showLastColumn="0" showRowStripes="0" showColumnStripes="0"/>
  <extLst>
    <ext xmlns:x14="http://schemas.microsoft.com/office/spreadsheetml/2009/9/main" uri="{504A1905-F514-4f6f-8877-14C23A59335A}">
      <x14:table altTextSummary="ادخل نوع المصروف ووصفه والفترات السابقة والحالية والميزانية. يتم تلقائياً حساب النسبة المئوية لمبلغ الفترة الحالية من المبيعات والنسبة المئوية لمقدار الفرق عن الفترة السابقة والنسبة المئوية لمقدار الفرق عن الميزانية"/>
    </ext>
  </extLst>
</table>
</file>

<file path=xl/tables/table5.xml><?xml version="1.0" encoding="utf-8"?>
<table xmlns="http://schemas.openxmlformats.org/spreadsheetml/2006/main" id="24" name="الضرائب" displayName="الضرائب" ref="B4:I10" totalsRowCount="1" headerRowDxfId="19" dataDxfId="18" totalsRowDxfId="17">
  <autoFilter ref="B4:I9"/>
  <tableColumns count="8">
    <tableColumn id="1" name="النوع" totalsRowLabel="إجمالي الضرائب" dataDxfId="16" totalsRowDxfId="15"/>
    <tableColumn id="8" name="الوصف" dataDxfId="14" totalsRowDxfId="13"/>
    <tableColumn id="2" name="الفترة السابقة" totalsRowFunction="sum" dataDxfId="12" totalsRowDxfId="11" dataCellStyle="Currency"/>
    <tableColumn id="3" name="الميزانية" totalsRowFunction="sum" dataDxfId="10" totalsRowDxfId="9" dataCellStyle="Currency"/>
    <tableColumn id="4" name="الفترة الحالية" totalsRowFunction="sum" dataDxfId="8" totalsRowDxfId="7" dataCellStyle="Currency"/>
    <tableColumn id="5" name="الفترة الحالية كنسبة مئوية من المبيعات" totalsRowFunction="custom" dataDxfId="6" totalsRowDxfId="5">
      <calculatedColumnFormula>IFERROR(IF(Sales_Revenue=0,"-",الضرائب[[#This Row],[الفترة الحالية]]/Sales_Revenue),"-")</calculatedColumnFormula>
      <totalsRowFormula>IFERROR(SUBTOTAL(109,الضرائب[الفترة الحالية كنسبة مئوية من المبيعات]),"-")</totalsRowFormula>
    </tableColumn>
    <tableColumn id="6" name="النسبة المئوية لمقدار الفرق عن الفترة السابقة" totalsRowFunction="sum" dataDxfId="4" totalsRowDxfId="3">
      <calculatedColumnFormula>IFERROR(IF(الضرائب[[#This Row],[الفترة السابقة]]=الضرائب[[#This Row],[الفترة الحالية]],0,IF(الضرائب[[#This Row],[الفترة الحالية]]&gt;الضرائب[[#This Row],[الفترة السابقة]],ABS((الضرائب[[#This Row],[الفترة الحالية]]/الضرائب[[#This Row],[الفترة السابقة]])-1),IF(AND(الضرائب[[#This Row],[الفترة الحالية]]&lt;الضرائب[[#This Row],[الفترة السابقة]],الضرائب[[#This Row],[الفترة السابقة]]&lt;0),-((الضرائب[[#This Row],[الفترة الحالية]]/الضرائب[[#This Row],[الفترة السابقة]])-1),(الضرائب[[#This Row],[الفترة الحالية]]/الضرائب[[#This Row],[الفترة السابقة]])-1))),"-")</calculatedColumnFormula>
    </tableColumn>
    <tableColumn id="7" name="النسبة المئوية لمقدار الفرق عن الميزانية" totalsRowFunction="sum" dataDxfId="2" totalsRowDxfId="1">
      <calculatedColumnFormula>IFERROR(IF(الضرائب[[#This Row],[الميزانية]]=الضرائب[[#This Row],[الفترة الحالية]],0,IF(الضرائب[[#This Row],[الفترة الحالية]]&gt;الضرائب[[#This Row],[الميزانية]],ABS((الضرائب[[#This Row],[الفترة الحالية]]/الضرائب[[#This Row],[الميزانية]])-1),IF(AND(الضرائب[[#This Row],[الفترة الحالية]]&lt;الضرائب[[#This Row],[الميزانية]],الضرائب[[#This Row],[الميزانية]]&lt;0),-((الضرائب[[#This Row],[الفترة الحالية]]/الضرائب[[#This Row],[الميزانية]])-1),(الضرائب[[#This Row],[الفترة الحالية]]/الضرائب[[#This Row],[الميزانية]])-1))),"-")</calculatedColumnFormula>
    </tableColumn>
  </tableColumns>
  <tableStyleInfo name="بيان الأرباح والخسائر" showFirstColumn="1" showLastColumn="0" showRowStripes="0" showColumnStripes="0"/>
  <extLst>
    <ext xmlns:x14="http://schemas.microsoft.com/office/spreadsheetml/2009/9/main" uri="{504A1905-F514-4f6f-8877-14C23A59335A}">
      <x14:table altTextSummary="ادخل نوع الضريبة ووصفها والفترات السابقة والحالية والميزانية. يتم تلقائياً حساب النسبة المئوية لمبلغ الفترة الحالية من المبيعات والنسبة المئوية لمقدار الفرق عن الفترة السابقة والنسبة المئوية لمقدار الفرق عن الميزانية"/>
    </ext>
  </extLst>
</table>
</file>

<file path=xl/tables/table6.xml><?xml version="1.0" encoding="utf-8"?>
<table xmlns="http://schemas.openxmlformats.org/spreadsheetml/2006/main" id="31" name="الفئات" displayName="الفئات" ref="B1:B8" totalsRowShown="0" headerRowDxfId="0">
  <autoFilter ref="B1:B8"/>
  <tableColumns count="1">
    <tableColumn id="1" name="الفئات"/>
  </tableColumns>
  <tableStyleInfo name="بيان الأرباح والخسائر" showFirstColumn="0" showLastColumn="0" showRowStripes="0" showColumnStripes="0"/>
  <extLst>
    <ext xmlns:x14="http://schemas.microsoft.com/office/spreadsheetml/2009/9/main" uri="{504A1905-F514-4f6f-8877-14C23A59335A}">
      <x14:table altTextSummary="ادخل فئات المبيعات والدخل والمصاريف والضرائب في هذا الجدول"/>
    </ext>
  </extLst>
</table>
</file>

<file path=xl/theme/theme1.xml><?xml version="1.0" encoding="utf-8"?>
<a:theme xmlns:a="http://schemas.openxmlformats.org/drawingml/2006/main" name="Office Theme">
  <a:themeElements>
    <a:clrScheme name="Profit and Loss Statement">
      <a:dk1>
        <a:srgbClr val="000000"/>
      </a:dk1>
      <a:lt1>
        <a:srgbClr val="FFFFFF"/>
      </a:lt1>
      <a:dk2>
        <a:srgbClr val="000000"/>
      </a:dk2>
      <a:lt2>
        <a:srgbClr val="FFFFFF"/>
      </a:lt2>
      <a:accent1>
        <a:srgbClr val="61C7DB"/>
      </a:accent1>
      <a:accent2>
        <a:srgbClr val="96C030"/>
      </a:accent2>
      <a:accent3>
        <a:srgbClr val="DB4D75"/>
      </a:accent3>
      <a:accent4>
        <a:srgbClr val="F09D23"/>
      </a:accent4>
      <a:accent5>
        <a:srgbClr val="8968A9"/>
      </a:accent5>
      <a:accent6>
        <a:srgbClr val="EAC71D"/>
      </a:accent6>
      <a:hlink>
        <a:srgbClr val="61C7DB"/>
      </a:hlink>
      <a:folHlink>
        <a:srgbClr val="8968A9"/>
      </a:folHlink>
    </a:clrScheme>
    <a:fontScheme name="Profit and Loss Statement">
      <a:majorFont>
        <a:latin typeface="Franklin Gothic Medium"/>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H20"/>
  <sheetViews>
    <sheetView showGridLines="0" rightToLeft="1" tabSelected="1" zoomScaleNormal="100" workbookViewId="0"/>
  </sheetViews>
  <sheetFormatPr defaultRowHeight="30" customHeight="1" x14ac:dyDescent="0.2"/>
  <cols>
    <col min="1" max="1" width="2.625" customWidth="1"/>
    <col min="2" max="2" width="46.625" customWidth="1"/>
    <col min="3" max="5" width="18.625" customWidth="1"/>
    <col min="6" max="8" width="27.75" customWidth="1"/>
    <col min="9" max="9" width="2.625" customWidth="1"/>
  </cols>
  <sheetData>
    <row r="1" spans="1:8" ht="19.5" x14ac:dyDescent="0.2">
      <c r="A1" s="5"/>
      <c r="B1" s="1" t="s">
        <v>0</v>
      </c>
      <c r="C1" s="25" t="s">
        <v>17</v>
      </c>
      <c r="D1" s="25"/>
      <c r="E1" s="25"/>
      <c r="F1" s="5"/>
      <c r="G1" s="27"/>
      <c r="H1" s="27"/>
    </row>
    <row r="2" spans="1:8" ht="15" x14ac:dyDescent="0.2">
      <c r="A2" s="5"/>
      <c r="B2" s="2" t="s">
        <v>1</v>
      </c>
      <c r="C2" s="5" t="s">
        <v>18</v>
      </c>
      <c r="D2" s="5"/>
      <c r="E2" s="5"/>
      <c r="F2" s="5"/>
      <c r="G2" s="27"/>
      <c r="H2" s="27"/>
    </row>
    <row r="3" spans="1:8" ht="14.25" x14ac:dyDescent="0.2">
      <c r="A3" s="5"/>
      <c r="B3" s="3" t="s">
        <v>2</v>
      </c>
      <c r="C3" s="4" t="str">
        <f>IFERROR(IF(Total_Gross_Profit=0,"-",Total_Gross_Profit/Total_Sales_Revenue),"-")</f>
        <v>-</v>
      </c>
      <c r="D3" s="5"/>
      <c r="E3" s="5"/>
      <c r="F3" s="5"/>
      <c r="G3" s="27"/>
      <c r="H3" s="27"/>
    </row>
    <row r="4" spans="1:8" ht="14.25" x14ac:dyDescent="0.2">
      <c r="A4" s="5"/>
      <c r="B4" s="3" t="s">
        <v>3</v>
      </c>
      <c r="C4" s="4" t="str">
        <f>IFERROR(IF(Net_Profit=0,"-",Net_Profit/Total_Sales_Revenue),"-")</f>
        <v>-</v>
      </c>
      <c r="D4" s="5"/>
      <c r="E4" s="5"/>
      <c r="F4" s="5"/>
      <c r="G4" s="27"/>
      <c r="H4" s="27"/>
    </row>
    <row r="5" spans="1:8" ht="4.1500000000000004" customHeight="1" x14ac:dyDescent="0.2">
      <c r="A5" s="5"/>
      <c r="B5" s="3"/>
      <c r="C5" s="4"/>
      <c r="D5" s="5"/>
      <c r="E5" s="5"/>
      <c r="F5" s="5"/>
      <c r="G5" s="5"/>
      <c r="H5" s="5"/>
    </row>
    <row r="6" spans="1:8" ht="45" customHeight="1" x14ac:dyDescent="0.2">
      <c r="A6" s="5"/>
      <c r="B6" s="26" t="s">
        <v>4</v>
      </c>
      <c r="C6" s="26"/>
      <c r="D6" s="26"/>
      <c r="E6" s="26"/>
      <c r="F6" s="26"/>
      <c r="G6" s="26"/>
      <c r="H6" s="26"/>
    </row>
    <row r="7" spans="1:8" ht="38.1" customHeight="1" x14ac:dyDescent="0.2">
      <c r="A7" s="5"/>
      <c r="B7" s="5" t="s">
        <v>5</v>
      </c>
      <c r="C7" s="5" t="s">
        <v>19</v>
      </c>
      <c r="D7" s="5" t="s">
        <v>20</v>
      </c>
      <c r="E7" s="5" t="s">
        <v>21</v>
      </c>
      <c r="F7" s="5" t="s">
        <v>22</v>
      </c>
      <c r="G7" s="5" t="s">
        <v>23</v>
      </c>
      <c r="H7" s="5" t="s">
        <v>24</v>
      </c>
    </row>
    <row r="8" spans="1:8" ht="30" customHeight="1" x14ac:dyDescent="0.2">
      <c r="A8" s="5"/>
      <c r="B8" s="5" t="s">
        <v>6</v>
      </c>
      <c r="C8" s="13">
        <f>SUMIFS(إيرادات_المبيعات[الفترة السابقة],إيرادات_المبيعات[نوع الإيراد],"إيراد المبيعات")</f>
        <v>0</v>
      </c>
      <c r="D8" s="13">
        <f>SUMIFS(إيرادات_المبيعات[الميزانية],إيرادات_المبيعات[نوع الإيراد],"إيراد المبيعات")</f>
        <v>0</v>
      </c>
      <c r="E8" s="13">
        <f>SUMIFS(إيرادات_المبيعات[الفترة الحالية],إيرادات_المبيعات[نوع الإيراد],"إيراد المبيعات")</f>
        <v>0</v>
      </c>
      <c r="F8" s="6">
        <f>SUMIFS(إيرادات_المبيعات[الفترة الحالية كنسبة مئوية من المبيعات],إيرادات_المبيعات[الميزانية],"إيراد المبيعات")</f>
        <v>0</v>
      </c>
      <c r="G8" s="6">
        <f>SUMIFS(إيرادات_المبيعات[النسبة المئوية لمقدار الفرق عن الفترة السابقة],إيرادات_المبيعات[الفترة الحالية],"إيراد المبيعات")</f>
        <v>0</v>
      </c>
      <c r="H8" s="6">
        <f>SUMIFS(إيرادات_المبيعات[النسبة المئوية لمقدار الفرق عن الميزانية],إيرادات_المبيعات[الفترة الحالية كنسبة مئوية من المبيعات],"إيراد المبيعات")</f>
        <v>0</v>
      </c>
    </row>
    <row r="9" spans="1:8" ht="30" customHeight="1" x14ac:dyDescent="0.2">
      <c r="A9" s="5"/>
      <c r="B9" s="5" t="s">
        <v>7</v>
      </c>
      <c r="C9" s="13">
        <f>SUMIFS(إيرادات_المبيعات[الفترة السابقة],إيرادات_المبيعات[نوع الإيراد],"تكلفة المبيعات")</f>
        <v>0</v>
      </c>
      <c r="D9" s="13">
        <f>SUMIFS(إيرادات_المبيعات[الميزانية],إيرادات_المبيعات[نوع الإيراد],"تكلفة المبيعات")</f>
        <v>0</v>
      </c>
      <c r="E9" s="13">
        <f>SUMIFS(إيرادات_المبيعات[الفترة الحالية],إيرادات_المبيعات[نوع الإيراد],"تكلفة المبيعات")</f>
        <v>0</v>
      </c>
      <c r="F9" s="6">
        <f>SUMIFS(إيرادات_المبيعات[الفترة الحالية كنسبة مئوية من المبيعات],إيرادات_المبيعات[الميزانية],"تكلفة المبيعات")</f>
        <v>0</v>
      </c>
      <c r="G9" s="6">
        <f>SUMIFS(إيرادات_المبيعات[النسبة المئوية لمقدار الفرق عن الفترة السابقة],إيرادات_المبيعات[الفترة الحالية],"تكلفة المبيعات")</f>
        <v>0</v>
      </c>
      <c r="H9" s="6">
        <f>SUMIFS(إيرادات_المبيعات[النسبة المئوية لمقدار الفرق عن الميزانية],إيرادات_المبيعات[الفترة الحالية كنسبة مئوية من المبيعات],"تكلفة المبيعات")</f>
        <v>0</v>
      </c>
    </row>
    <row r="10" spans="1:8" ht="30" customHeight="1" x14ac:dyDescent="0.2">
      <c r="A10" s="5"/>
      <c r="B10" s="5" t="s">
        <v>8</v>
      </c>
      <c r="C10" s="13">
        <f>SUMIFS(مصاريف_التشغيل[الفترة السابقة],مصاريف_التشغيل[نوع المصاريف],"المبيعات والتسويق")</f>
        <v>0</v>
      </c>
      <c r="D10" s="13">
        <f>SUMIFS(مصاريف_التشغيل[الميزانية],مصاريف_التشغيل[نوع المصاريف],"المبيعات والتسويق")</f>
        <v>0</v>
      </c>
      <c r="E10" s="13">
        <f>SUMIFS(مصاريف_التشغيل[الفترة الحالية],مصاريف_التشغيل[نوع المصاريف],"المبيعات والتسويق")</f>
        <v>0</v>
      </c>
      <c r="F10" s="6">
        <f>SUMIFS(مصاريف_التشغيل[الفترة الحالية كنسبة مئوية من المبيعات],مصاريف_التشغيل[نوع المصاريف],"المبيعات والتسويق")</f>
        <v>0</v>
      </c>
      <c r="G10" s="6">
        <f>SUMIFS(مصاريف_التشغيل[النسبة المئوية لمقدار الفرق عن الفترة السابقة],مصاريف_التشغيل[نوع المصاريف],"المبيعات والتسويق")</f>
        <v>0</v>
      </c>
      <c r="H10" s="6">
        <f>SUMIFS(مصاريف_التشغيل[النسبة المئوية لمقدار الفرق عن الميزانية],مصاريف_التشغيل[نوع المصاريف],"المبيعات والتسويق")</f>
        <v>0</v>
      </c>
    </row>
    <row r="11" spans="1:8" ht="30" customHeight="1" x14ac:dyDescent="0.2">
      <c r="A11" s="5"/>
      <c r="B11" s="5" t="s">
        <v>9</v>
      </c>
      <c r="C11" s="13">
        <f>SUMIFS(مصاريف_التشغيل[الفترة السابقة],مصاريف_التشغيل[نوع المصاريف],"البحث والتطوير")</f>
        <v>0</v>
      </c>
      <c r="D11" s="13">
        <f>SUMIFS(مصاريف_التشغيل[الميزانية],مصاريف_التشغيل[نوع المصاريف],"البحث والتطوير")</f>
        <v>0</v>
      </c>
      <c r="E11" s="13">
        <f>SUMIFS(مصاريف_التشغيل[الفترة الحالية],مصاريف_التشغيل[نوع المصاريف],"البحث والتطوير")</f>
        <v>0</v>
      </c>
      <c r="F11" s="6">
        <f>SUMIFS(مصاريف_التشغيل[الفترة الحالية كنسبة مئوية من المبيعات],مصاريف_التشغيل[نوع المصاريف],"البحث والتطوير")</f>
        <v>0</v>
      </c>
      <c r="G11" s="6">
        <f>SUMIFS(مصاريف_التشغيل[النسبة المئوية لمقدار الفرق عن الفترة السابقة],مصاريف_التشغيل[نوع المصاريف],"البحث والتطوير")</f>
        <v>0</v>
      </c>
      <c r="H11" s="6">
        <f>SUMIFS(مصاريف_التشغيل[النسبة المئوية لمقدار الفرق عن الميزانية],مصاريف_التشغيل[نوع المصاريف],"البحث والتطوير")</f>
        <v>0</v>
      </c>
    </row>
    <row r="12" spans="1:8" ht="30" customHeight="1" x14ac:dyDescent="0.2">
      <c r="A12" s="5"/>
      <c r="B12" s="5" t="s">
        <v>73</v>
      </c>
      <c r="C12" s="13">
        <f>SUMIFS(مصاريف_التشغيل[الفترة السابقة],مصاريف_التشغيل[نوع المصاريف],"العامة والإدارية")</f>
        <v>0</v>
      </c>
      <c r="D12" s="13">
        <f>SUMIFS(مصاريف_التشغيل[الميزانية],مصاريف_التشغيل[نوع المصاريف],"العامة والإدارية")</f>
        <v>0</v>
      </c>
      <c r="E12" s="13">
        <f>SUMIFS(مصاريف_التشغيل[الفترة الحالية],مصاريف_التشغيل[نوع المصاريف],"العامة والإدارية")</f>
        <v>0</v>
      </c>
      <c r="F12" s="6">
        <f>SUMIFS(مصاريف_التشغيل[الفترة الحالية كنسبة مئوية من المبيعات],مصاريف_التشغيل[نوع المصاريف],"العامة والإدارية")</f>
        <v>0</v>
      </c>
      <c r="G12" s="6">
        <f>SUMIFS(مصاريف_التشغيل[النسبة المئوية لمقدار الفرق عن الفترة السابقة],مصاريف_التشغيل[نوع المصاريف],"العامة والإدارية")</f>
        <v>0</v>
      </c>
      <c r="H12" s="6">
        <f>SUMIFS(مصاريف_التشغيل[النسبة المئوية لمقدار الفرق عن الميزانية],مصاريف_التشغيل[نوع المصاريف],"General and Adminstrative")</f>
        <v>0</v>
      </c>
    </row>
    <row r="13" spans="1:8" ht="30" customHeight="1" x14ac:dyDescent="0.2">
      <c r="A13" s="5"/>
      <c r="B13" s="5" t="s">
        <v>10</v>
      </c>
      <c r="C13" s="13">
        <f>مصاريف_التشغيل[[#Totals],[الفترة السابقة]]-SUM(C10:C12)</f>
        <v>0</v>
      </c>
      <c r="D13" s="13">
        <f>مصاريف_التشغيل[[#Totals],[الميزانية]]-SUM(D10:D12)</f>
        <v>0</v>
      </c>
      <c r="E13" s="13">
        <f>مصاريف_التشغيل[[#Totals],[الفترة الحالية]]-SUM(E10:E12)</f>
        <v>0</v>
      </c>
      <c r="F13" s="6">
        <f>مصاريف_التشغيل[[#Totals],[الفترة الحالية كنسبة مئوية من المبيعات]]-SUM(F10:F12)</f>
        <v>0</v>
      </c>
      <c r="G13" s="6">
        <f>مصاريف_التشغيل[[#Totals],[النسبة المئوية لمقدار الفرق عن الفترة السابقة]]-SUM(G10:G12)</f>
        <v>0</v>
      </c>
      <c r="H13" s="6">
        <f>مصاريف_التشغيل[[#Totals],[النسبة المئوية لمقدار الفرق عن الميزانية]]-SUM(H10:H12)</f>
        <v>0</v>
      </c>
    </row>
    <row r="14" spans="1:8" ht="30" customHeight="1" x14ac:dyDescent="0.2">
      <c r="A14" s="5"/>
      <c r="B14" s="5" t="s">
        <v>11</v>
      </c>
      <c r="C14" s="13">
        <f>الدخل[[#Totals],[الفترة السابقة]]</f>
        <v>0</v>
      </c>
      <c r="D14" s="13">
        <f>الدخل[[#Totals],[الميزانية]]</f>
        <v>0</v>
      </c>
      <c r="E14" s="13">
        <f>الدخل[[#Totals],[الفترة الحالية]]</f>
        <v>0</v>
      </c>
      <c r="F14" s="6">
        <f>الدخل[[#Totals],[الفترة الحالية كنسبة مئوية من المبيعات]]</f>
        <v>0</v>
      </c>
      <c r="G14" s="6">
        <f>الدخل[[#Totals],[النسبة المئوية لمقدار الفرق عن الفترة السابقة]]</f>
        <v>0</v>
      </c>
      <c r="H14" s="6">
        <f>الدخل[[#Totals],[النسبة المئوية لمقدار الفرق عن الميزانية]]</f>
        <v>0</v>
      </c>
    </row>
    <row r="15" spans="1:8" ht="30" customHeight="1" x14ac:dyDescent="0.2">
      <c r="A15" s="5"/>
      <c r="B15" s="5" t="s">
        <v>12</v>
      </c>
      <c r="C15" s="13">
        <f>الضرائب[[#Totals],[الفترة السابقة]]</f>
        <v>0</v>
      </c>
      <c r="D15" s="13">
        <f>الضرائب[[#Totals],[الميزانية]]</f>
        <v>0</v>
      </c>
      <c r="E15" s="13">
        <f>الضرائب[[#Totals],[الفترة الحالية]]</f>
        <v>0</v>
      </c>
      <c r="F15" s="6">
        <f>الضرائب[[#Totals],[الفترة الحالية كنسبة مئوية من المبيعات]]</f>
        <v>0</v>
      </c>
      <c r="G15" s="6">
        <f>الضرائب[[#Totals],[النسبة المئوية لمقدار الفرق عن الفترة السابقة]]</f>
        <v>0</v>
      </c>
      <c r="H15" s="6">
        <f>الضرائب[[#Totals],[النسبة المئوية لمقدار الفرق عن الميزانية]]</f>
        <v>0</v>
      </c>
    </row>
    <row r="16" spans="1:8" ht="30" customHeight="1" x14ac:dyDescent="0.2">
      <c r="A16" s="5"/>
      <c r="B16" s="5"/>
      <c r="C16" s="5"/>
      <c r="D16" s="5"/>
      <c r="E16" s="5"/>
      <c r="F16" s="5"/>
      <c r="G16" s="5"/>
      <c r="H16" s="5"/>
    </row>
    <row r="17" spans="1:8" ht="30" customHeight="1" x14ac:dyDescent="0.2">
      <c r="A17" s="5"/>
      <c r="B17" s="8" t="s">
        <v>13</v>
      </c>
      <c r="C17" s="18">
        <f>IFERROR(C8-C9,"-")</f>
        <v>0</v>
      </c>
      <c r="D17" s="18">
        <f>IFERROR(D8-D9,"-")</f>
        <v>0</v>
      </c>
      <c r="E17" s="18">
        <f>IFERROR(Total_Sales_Revenue-Total_Cost_Sales,"-")</f>
        <v>0</v>
      </c>
      <c r="F17" s="9" t="str">
        <f>IFERROR(IF(Total_Sales_Revenue=0,"0.00%",Total_Gross_Profit/Total_Sales_Revenue),"-")</f>
        <v>0.00%</v>
      </c>
      <c r="G17" s="9">
        <f>IFERROR(IF(C17=Total_Gross_Profit,0,IF(Total_Gross_Profit&gt;C17,ABS((Total_Gross_Profit/C17)-1),IF(AND(Total_Gross_Profit&lt;C17,C17&lt;0),-((Total_Gross_Profit/C17)-1),(Total_Gross_Profit/C17)-1))),"-")</f>
        <v>0</v>
      </c>
      <c r="H17" s="9">
        <f>IFERROR(IF(D17=Total_Gross_Profit,0,IF(Total_Gross_Profit&gt;D17,ABS((Total_Gross_Profit/D17)-1),IF(AND(Total_Gross_Profit&lt;D17,D17&lt;0),-((Total_Gross_Profit/D17)-1),(Total_Gross_Profit/D17)-1))),"-")</f>
        <v>0</v>
      </c>
    </row>
    <row r="18" spans="1:8" ht="30" customHeight="1" x14ac:dyDescent="0.2">
      <c r="A18" s="5"/>
      <c r="B18" s="10" t="s">
        <v>14</v>
      </c>
      <c r="C18" s="18">
        <f>IFERROR(C10+C11+C12+C13,"-")</f>
        <v>0</v>
      </c>
      <c r="D18" s="18">
        <f>IFERROR(D10+D11+D12+D13,"-")</f>
        <v>0</v>
      </c>
      <c r="E18" s="18">
        <f>IFERROR(Total_Sales_and_Marketing+Total_Research_and_Development+Total_General_and_Administrative+Total_Other_Expenses,"-")</f>
        <v>0</v>
      </c>
      <c r="F18" s="9" t="str">
        <f>IFERROR(IF(Total_Sales_Revenue=0,"0.00%",Total_Operating_Expenses/Total_Sales_Revenue),"-")</f>
        <v>0.00%</v>
      </c>
      <c r="G18" s="9">
        <f>IFERROR(IF(C18=Total_Operating_Expenses,0,IF(Total_Operating_Expenses&gt;C18,ABS((Total_Operating_Expenses/C18)-1),IF(AND(Total_Operating_Expenses&lt;C18,C18&lt;0),-((Total_Operating_Expenses/C18)-1),(Total_Operating_Expenses/C18)-1))),"-")</f>
        <v>0</v>
      </c>
      <c r="H18" s="9">
        <f>IFERROR(IF(D18=Total_Operating_Expenses,0,IF(Total_Operating_Expenses&gt;D18,ABS((Total_Operating_Expenses/D18)-1),IF(AND(Total_Operating_Expenses&lt;D18,D18&lt;0),-((Total_Operating_Expenses/D18)-1),(Total_Operating_Expenses/D18)-1))),"-")</f>
        <v>0</v>
      </c>
    </row>
    <row r="19" spans="1:8" ht="30" customHeight="1" x14ac:dyDescent="0.2">
      <c r="A19" s="5"/>
      <c r="B19" s="8" t="s">
        <v>15</v>
      </c>
      <c r="C19" s="18">
        <f>IFERROR(C17-C18,"-")</f>
        <v>0</v>
      </c>
      <c r="D19" s="18">
        <f>IFERROR(D17-D18,"-")</f>
        <v>0</v>
      </c>
      <c r="E19" s="18">
        <f>IFERROR(Total_Gross_Profit-Total_Operating_Expenses,"-")</f>
        <v>0</v>
      </c>
      <c r="F19" s="9" t="str">
        <f>IFERROR(IF(Total_Sales_Revenue=0,"0.00%",Total_Income_Operations/Total_Sales_Revenue),"-")</f>
        <v>0.00%</v>
      </c>
      <c r="G19" s="9">
        <f>IFERROR(IF(C19=Total_Income_Operations,0,IF(Total_Income_Operations&gt;C19,ABS((Total_Income_Operations/C19)-1),IF(AND(Total_Income_Operations&lt;C19,C19&lt;0),-((Total_Income_Operations/C19)-1),(Total_Income_Operations/C19)-1))),"-")</f>
        <v>0</v>
      </c>
      <c r="H19" s="9">
        <f>IFERROR(IF(D19=Total_Income_Operations,0,IF(Total_Income_Operations&gt;D19,ABS((Total_Income_Operations/D19)-1),IF(AND(Total_Income_Operations&lt;D19,D19&lt;0),-((Total_Income_Operations/D19)-1),(Total_Income_Operations/D19)-1))),"-")</f>
        <v>0</v>
      </c>
    </row>
    <row r="20" spans="1:8" ht="30" customHeight="1" x14ac:dyDescent="0.2">
      <c r="A20" s="5"/>
      <c r="B20" s="8" t="s">
        <v>16</v>
      </c>
      <c r="C20" s="18">
        <f>IFERROR(C19+C14-C15,"-")</f>
        <v>0</v>
      </c>
      <c r="D20" s="18">
        <f>IFERROR(D19+D14-D15,"-")</f>
        <v>0</v>
      </c>
      <c r="E20" s="18">
        <f>Total_Income_Operations+Total_Other_Income-Total_Taxes</f>
        <v>0</v>
      </c>
      <c r="F20" s="9" t="str">
        <f>IFERROR(IF(Total_Sales_Revenue=0,"0.00%",Net_Profit/Total_Sales_Revenue),"-")</f>
        <v>0.00%</v>
      </c>
      <c r="G20" s="9">
        <f>IFERROR(IF(C20=Net_Profit,0,IF(Net_Profit&gt;C20,ABS((Net_Profit/C20)-1),IF(AND(Net_Profit&lt;C20,C20&lt;0),-((Net_Profit/C20)-1),(Net_Profit/C20)-1))),"-")</f>
        <v>0</v>
      </c>
      <c r="H20" s="9">
        <f>IFERROR(IF(D20=Net_Profit,0,IF(Net_Profit&gt;D20,ABS((Net_Profit/D20)-1),IF(AND(Net_Profit&lt;D20,D20&lt;0),-((Net_Profit/D20)-1),(Net_Profit/D20)-1))),"-")</f>
        <v>0</v>
      </c>
    </row>
  </sheetData>
  <mergeCells count="3">
    <mergeCell ref="C1:E1"/>
    <mergeCell ref="B6:H6"/>
    <mergeCell ref="G1:H4"/>
  </mergeCells>
  <phoneticPr fontId="0" type="noConversion"/>
  <dataValidations count="23">
    <dataValidation allowBlank="1" showInputMessage="1" showErrorMessage="1" prompt="قم بإنشاء بيان الربح والخسارة في هذا المصنف. يتم تحديث إجمالي هامش الربح الحالي والعائد الحالي على المبيعات تلقائياً في ورقة العمل هذه استناداً إلى الإدخالات في أوراق العمل الأخرى" sqref="A1"/>
    <dataValidation allowBlank="1" showInputMessage="1" showErrorMessage="1" prompt="عنوان ورقة العمل هذه موجود في هذه الخلية. أدخل فترة البداية والنهاية في الخلايا على اليمين. يبدأ شعار الشركة في الخلية G1. أدخل اسم الشركة في الخلية أدناه" sqref="B1"/>
    <dataValidation allowBlank="1" showInputMessage="1" showErrorMessage="1" prompt="ادخل تاريخ البدء كشهر أو سنة متبوعاً بتاريخ الانتهاء يتكون من الشهر واليوم والسنة داخل الأقواس في هذه الخلية" sqref="C1:E1"/>
    <dataValidation allowBlank="1" showInputMessage="1" showErrorMessage="1" prompt="ادخل اسم الشركة في هذه الخلية" sqref="B2"/>
    <dataValidation allowBlank="1" showInputMessage="1" showErrorMessage="1" prompt="يتم تحديث إجمالي هامش الربح الحالي تلقائياً في الخلية الموجودة على اليسار" sqref="B3"/>
    <dataValidation allowBlank="1" showInputMessage="1" showErrorMessage="1" prompt="يتم تحديث العائد الحالي على المبيعات تلقائياً في الخلية الموجودة على اليسار" sqref="B4:B5"/>
    <dataValidation allowBlank="1" showInputMessage="1" showErrorMessage="1" prompt="يتم تلقائياً تحديث إجمالي هامش الربح الحالي والعائد الحالي على المبيعات للفترة الحالية مضروبين في ألف، في الخلايا أدناه" sqref="C2"/>
    <dataValidation allowBlank="1" showInputMessage="1" showErrorMessage="1" prompt="يتم تحديث إجمالي هامش الربح الحالي تلقائياً في هذه الخلية" sqref="C3"/>
    <dataValidation allowBlank="1" showInputMessage="1" showErrorMessage="1" prompt="يتم تحديث العائد الحالي على المبيعات تلقائياً في هذه الخلية" sqref="C4:C5"/>
    <dataValidation allowBlank="1" showInputMessage="1" showErrorMessage="1" prompt="أضف شعار الشركة في هذه الخلية" sqref="G1:H5"/>
    <dataValidation allowBlank="1" showInputMessage="1" showErrorMessage="1" prompt="يتم تلقائياً تحديث الجدول أدناه استناداً إلى الإدخالات في أوراق العمل الأخرى" sqref="B6:H6"/>
    <dataValidation allowBlank="1" showInputMessage="1" showErrorMessage="1" prompt="يوجد ملخص المجاميع من جميع أوراق العمل في هذا العمود تحت هذا العنوان. قد تؤدي التغييرات التي يتم إجراؤها على هذا العمود إلى تعطيل الصيغ في ورقة العمل هذه" sqref="B7"/>
    <dataValidation allowBlank="1" showInputMessage="1" showErrorMessage="1" prompt="يتم تحديث المبلغ الإجمالي للفترة السابقة تلقائياً في هذا العمود أسفل هذا العنوان استناداً إلى الإدخالات الموجودة في الأوراق الأخرى" sqref="C7"/>
    <dataValidation allowBlank="1" showInputMessage="1" showErrorMessage="1" prompt="يتم تحديث المبلغ الإجمالي للميزانية تلقائياً في هذا العمود أسفل هذا العنوان استناداً إلى الإدخالات الموجودة في الأوراق الأخرى" sqref="D7"/>
    <dataValidation allowBlank="1" showInputMessage="1" showErrorMessage="1" prompt="يتم تحديث المبلغ الإجمالي للفترة الحالية تلقائياً في هذا العمود أسفل هذا العنوان استناداً إلى الإدخالات الموجودة في الأوراق الأخرى" sqref="E7"/>
    <dataValidation allowBlank="1" showInputMessage="1" showErrorMessage="1" prompt="يتم حساب إجمالي النسبة المئوية لمبلغ الفترة الحالية من المبيعات تلقائياً في هذا العمود أسفل هذا العنوان" sqref="F7"/>
    <dataValidation allowBlank="1" showInputMessage="1" showErrorMessage="1" prompt="يتم حساب إجمالي النسبة المئوية لمقدار الفرق عن الفترة السابقة تلقائياً في هذا العمود أسفل هذا العنوان" sqref="G7"/>
    <dataValidation allowBlank="1" showInputMessage="1" showErrorMessage="1" prompt="يتم حساب إجمالي النسبة المئوية لمقدار الفرق عن الميزانية تلقائياً في هذا العمود أسفل هذا العنوان" sqref="H7"/>
    <dataValidation allowBlank="1" showInputMessage="1" showErrorMessage="1" prompt="يتم تحديث إجمالي الربح وإجمالي النفقات التشغيلية والدخل من العمليات وصافي الربح تلقائياً في الخلايا أدناه" sqref="B16"/>
    <dataValidation allowBlank="1" showInputMessage="1" showErrorMessage="1" prompt="يتم تحديث &quot;إجمالي الربح&quot; تلقائياً في الخلايا الموجودة على اليسار" sqref="B17"/>
    <dataValidation allowBlank="1" showInputMessage="1" showErrorMessage="1" prompt=" يتم تلقائياً تحديث إجمالي النفقات التشغيلية في الخلايا على اليسار" sqref="B18"/>
    <dataValidation allowBlank="1" showInputMessage="1" showErrorMessage="1" prompt="يتم تحديث الدخل من العمليات تلقائياً في الخلايا الموجودة على اليسار" sqref="B19"/>
    <dataValidation allowBlank="1" showInputMessage="1" showErrorMessage="1" prompt="يتم حساب &quot;صافي الربح&quot; تلقائياً في الخلايا الموجودة على اليسار" sqref="B20"/>
  </dataValidations>
  <printOptions horizontalCentered="1"/>
  <pageMargins left="0.4" right="0.4" top="0.4" bottom="0.4" header="0.3" footer="0.3"/>
  <pageSetup paperSize="9" scale="59" fitToHeight="0" orientation="portrait" r:id="rId1"/>
  <headerFooter differentFirst="1">
    <oddFooter>Page &amp;P of &amp;N</oddFooter>
  </headerFooter>
  <ignoredErrors>
    <ignoredError sqref="E20 C17:D17 E17:E18 C19:D20 C18:D18" emptyCellReference="1"/>
    <ignoredError sqref="D10:D11 E10:E11 F10:F11 G10:G11 H10:H15 D13:D15 E13:E15 F13:F15 G13:G15"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13"/>
  <sheetViews>
    <sheetView showGridLines="0" rightToLeft="1" zoomScaleNormal="100" workbookViewId="0"/>
  </sheetViews>
  <sheetFormatPr defaultRowHeight="30" customHeight="1" x14ac:dyDescent="0.2"/>
  <cols>
    <col min="1" max="1" width="2.625" customWidth="1"/>
    <col min="2" max="2" width="46.625" customWidth="1"/>
    <col min="3" max="3" width="31.625" customWidth="1"/>
    <col min="4" max="6" width="18.625" customWidth="1"/>
    <col min="7" max="7" width="20.125" customWidth="1"/>
    <col min="8" max="8" width="27.75" customWidth="1"/>
    <col min="9" max="9" width="22.75" customWidth="1"/>
    <col min="10" max="10" width="2.625" customWidth="1"/>
  </cols>
  <sheetData>
    <row r="1" spans="1:9" ht="19.5" x14ac:dyDescent="0.2">
      <c r="A1" s="5"/>
      <c r="B1" s="1" t="str">
        <f>عنوان_المصنف</f>
        <v>بيان الأرباح والخسائر</v>
      </c>
      <c r="C1" s="5"/>
      <c r="D1" s="5"/>
      <c r="E1" s="5"/>
      <c r="F1" s="5"/>
      <c r="G1" s="5"/>
      <c r="H1" s="27"/>
      <c r="I1" s="27"/>
    </row>
    <row r="2" spans="1:9" ht="15" x14ac:dyDescent="0.2">
      <c r="A2" s="5"/>
      <c r="B2" s="2" t="str">
        <f>اسم_الشركة</f>
        <v>اسم الشركة</v>
      </c>
      <c r="C2" s="5" t="s">
        <v>18</v>
      </c>
      <c r="D2" s="5"/>
      <c r="E2" s="5"/>
      <c r="F2" s="5"/>
      <c r="G2" s="5"/>
      <c r="H2" s="27"/>
      <c r="I2" s="27"/>
    </row>
    <row r="3" spans="1:9" ht="39" customHeight="1" x14ac:dyDescent="0.2">
      <c r="A3" s="5"/>
      <c r="B3" s="3" t="s">
        <v>25</v>
      </c>
      <c r="C3" s="15">
        <f>IFERROR(Sales_Revenue,"-")</f>
        <v>0</v>
      </c>
      <c r="D3" s="5"/>
      <c r="E3" s="5"/>
      <c r="F3" s="5"/>
      <c r="G3" s="5"/>
      <c r="H3" s="27"/>
      <c r="I3" s="27"/>
    </row>
    <row r="4" spans="1:9" ht="38.1" customHeight="1" x14ac:dyDescent="0.2">
      <c r="A4" s="5"/>
      <c r="B4" s="5" t="s">
        <v>26</v>
      </c>
      <c r="C4" s="5" t="s">
        <v>29</v>
      </c>
      <c r="D4" s="5" t="s">
        <v>34</v>
      </c>
      <c r="E4" s="5" t="s">
        <v>35</v>
      </c>
      <c r="F4" s="5" t="s">
        <v>36</v>
      </c>
      <c r="G4" s="5" t="s">
        <v>37</v>
      </c>
      <c r="H4" s="5" t="s">
        <v>38</v>
      </c>
      <c r="I4" s="5" t="s">
        <v>39</v>
      </c>
    </row>
    <row r="5" spans="1:9" ht="30" customHeight="1" x14ac:dyDescent="0.2">
      <c r="A5" s="5"/>
      <c r="B5" s="5" t="s">
        <v>25</v>
      </c>
      <c r="C5" s="5" t="s">
        <v>30</v>
      </c>
      <c r="D5" s="17"/>
      <c r="E5" s="17"/>
      <c r="F5" s="17"/>
      <c r="G5" s="7" t="str">
        <f>IFERROR(IF(إيرادات_المبيعات[[#Totals],[الفترة الحالية]]=0,"-",إيرادات_المبيعات[[#This Row],[الفترة الحالية]]/Sales_Revenue),"-")</f>
        <v>-</v>
      </c>
      <c r="H5"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5"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6" spans="1:9" ht="30" customHeight="1" x14ac:dyDescent="0.2">
      <c r="A6" s="5"/>
      <c r="B6" s="5" t="s">
        <v>25</v>
      </c>
      <c r="C6" s="5" t="s">
        <v>31</v>
      </c>
      <c r="D6" s="17"/>
      <c r="E6" s="17"/>
      <c r="F6" s="17"/>
      <c r="G6" s="7" t="str">
        <f>IFERROR(IF(إيرادات_المبيعات[[#Totals],[الفترة الحالية]]=0,"-",إيرادات_المبيعات[[#This Row],[الفترة الحالية]]/Sales_Revenue),"-")</f>
        <v>-</v>
      </c>
      <c r="H6"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6"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7" spans="1:9" ht="30" customHeight="1" x14ac:dyDescent="0.2">
      <c r="A7" s="5"/>
      <c r="B7" s="5" t="s">
        <v>25</v>
      </c>
      <c r="C7" s="5" t="s">
        <v>32</v>
      </c>
      <c r="D7" s="17"/>
      <c r="E7" s="17"/>
      <c r="F7" s="17"/>
      <c r="G7" s="7" t="str">
        <f>IFERROR(IF(إيرادات_المبيعات[[#Totals],[الفترة الحالية]]=0,"-",إيرادات_المبيعات[[#This Row],[الفترة الحالية]]/Sales_Revenue),"-")</f>
        <v>-</v>
      </c>
      <c r="H7"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7"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8" spans="1:9" ht="30" customHeight="1" x14ac:dyDescent="0.2">
      <c r="A8" s="5"/>
      <c r="B8" s="5" t="s">
        <v>25</v>
      </c>
      <c r="C8" s="5" t="s">
        <v>33</v>
      </c>
      <c r="D8" s="17"/>
      <c r="E8" s="17"/>
      <c r="F8" s="17"/>
      <c r="G8" s="7" t="str">
        <f>IFERROR(IF(إيرادات_المبيعات[[#Totals],[الفترة الحالية]]=0,"-",إيرادات_المبيعات[[#This Row],[الفترة الحالية]]/Sales_Revenue),"-")</f>
        <v>-</v>
      </c>
      <c r="H8"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8"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9" spans="1:9" ht="30" customHeight="1" x14ac:dyDescent="0.2">
      <c r="A9" s="5"/>
      <c r="B9" s="5" t="s">
        <v>27</v>
      </c>
      <c r="C9" s="5" t="s">
        <v>30</v>
      </c>
      <c r="D9" s="17"/>
      <c r="E9" s="17"/>
      <c r="F9" s="17"/>
      <c r="G9" s="7" t="str">
        <f>IFERROR(IF(إيرادات_المبيعات[[#Totals],[الفترة الحالية]]=0,"-",إيرادات_المبيعات[[#This Row],[الفترة الحالية]]/Sales_Revenue),"-")</f>
        <v>-</v>
      </c>
      <c r="H9"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9"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10" spans="1:9" ht="30" customHeight="1" x14ac:dyDescent="0.2">
      <c r="A10" s="5"/>
      <c r="B10" s="5" t="s">
        <v>27</v>
      </c>
      <c r="C10" s="5" t="s">
        <v>31</v>
      </c>
      <c r="D10" s="17"/>
      <c r="E10" s="17"/>
      <c r="F10" s="17"/>
      <c r="G10" s="7" t="str">
        <f>IFERROR(IF(إيرادات_المبيعات[[#Totals],[الفترة الحالية]]=0,"-",إيرادات_المبيعات[[#This Row],[الفترة الحالية]]/Sales_Revenue),"-")</f>
        <v>-</v>
      </c>
      <c r="H10"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10"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11" spans="1:9" ht="30" customHeight="1" x14ac:dyDescent="0.2">
      <c r="A11" s="5"/>
      <c r="B11" s="5" t="s">
        <v>27</v>
      </c>
      <c r="C11" s="5" t="s">
        <v>32</v>
      </c>
      <c r="D11" s="17"/>
      <c r="E11" s="17"/>
      <c r="F11" s="17"/>
      <c r="G11" s="7" t="str">
        <f>IFERROR(IF(إيرادات_المبيعات[[#Totals],[الفترة الحالية]]=0,"-",إيرادات_المبيعات[[#This Row],[الفترة الحالية]]/Sales_Revenue),"-")</f>
        <v>-</v>
      </c>
      <c r="H11"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11"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12" spans="1:9" ht="30" customHeight="1" x14ac:dyDescent="0.2">
      <c r="A12" s="5"/>
      <c r="B12" s="5" t="s">
        <v>27</v>
      </c>
      <c r="C12" s="5" t="s">
        <v>33</v>
      </c>
      <c r="D12" s="17"/>
      <c r="E12" s="17"/>
      <c r="F12" s="17"/>
      <c r="G12" s="7" t="str">
        <f>IFERROR(IF(إيرادات_المبيعات[[#Totals],[الفترة الحالية]]=0,"-",إيرادات_المبيعات[[#This Row],[الفترة الحالية]]/Sales_Revenue),"-")</f>
        <v>-</v>
      </c>
      <c r="H12" s="7">
        <f>IFERROR(IF(إيرادات_المبيعات[[#This Row],[الفترة السابقة]]=إيرادات_المبيعات[[#This Row],[الفترة الحالية]],0,IF(إيرادات_المبيعات[[#This Row],[الفترة الحالية]]&gt;إيرادات_المبيعات[[#This Row],[الفترة السابقة]],ABS((إيرادات_المبيعات[[#This Row],[الفترة الحالية]]/إيرادات_المبيعات[[#This Row],[الفترة السابقة]])-1),IF(AND(إيرادات_المبيعات[[#This Row],[الفترة الحالية]]&lt;إيرادات_المبيعات[[#This Row],[الفترة السابقة]],إيرادات_المبيعات[[#This Row],[الفترة السابقة]]&lt;0),-((إيرادات_المبيعات[[#This Row],[الفترة الحالية]]/إيرادات_المبيعات[[#This Row],[الفترة السابقة]])-1),(إيرادات_المبيعات[[#This Row],[الفترة الحالية]]/إيرادات_المبيعات[[#This Row],[الفترة السابقة]])-1))),"-")</f>
        <v>0</v>
      </c>
      <c r="I12" s="7">
        <f>IFERROR(IF(إيرادات_المبيعات[[#This Row],[الميزانية]]=إيرادات_المبيعات[[#This Row],[الفترة الحالية]],0,IF(إيرادات_المبيعات[[#This Row],[الفترة الحالية]]&gt;إيرادات_المبيعات[[#This Row],[الميزانية]],ABS((إيرادات_المبيعات[[#This Row],[الفترة الحالية]]/إيرادات_المبيعات[[#This Row],[الميزانية]])-1),IF(AND(إيرادات_المبيعات[[#This Row],[الفترة الحالية]]&lt;إيرادات_المبيعات[[#This Row],[الميزانية]],إيرادات_المبيعات[[#This Row],[الميزانية]]&lt;0),-((إيرادات_المبيعات[[#This Row],[الفترة الحالية]]/إيرادات_المبيعات[[#This Row],[الميزانية]])-1),(إيرادات_المبيعات[[#This Row],[الفترة الحالية]]/إيرادات_المبيعات[[#This Row],[الميزانية]])-1))),"-")</f>
        <v>0</v>
      </c>
    </row>
    <row r="13" spans="1:9" ht="30" customHeight="1" x14ac:dyDescent="0.2">
      <c r="A13" s="5"/>
      <c r="B13" s="5" t="s">
        <v>28</v>
      </c>
      <c r="C13" s="5"/>
      <c r="D13" s="16">
        <f>SUBTOTAL(109,إيرادات_المبيعات[الفترة السابقة])</f>
        <v>0</v>
      </c>
      <c r="E13" s="16">
        <f>SUBTOTAL(109,إيرادات_المبيعات[الميزانية])</f>
        <v>0</v>
      </c>
      <c r="F13" s="16">
        <f>SUBTOTAL(109,إيرادات_المبيعات[الفترة الحالية])</f>
        <v>0</v>
      </c>
      <c r="G13" s="11">
        <f>SUBTOTAL(109,إيرادات_المبيعات[الفترة الحالية كنسبة مئوية من المبيعات])</f>
        <v>0</v>
      </c>
      <c r="H13" s="11">
        <f>SUBTOTAL(109,إيرادات_المبيعات[النسبة المئوية لمقدار الفرق عن الفترة السابقة])</f>
        <v>0</v>
      </c>
      <c r="I13" s="11">
        <f>SUBTOTAL(109,إيرادات_المبيعات[النسبة المئوية لمقدار الفرق عن الميزانية])</f>
        <v>0</v>
      </c>
    </row>
  </sheetData>
  <mergeCells count="1">
    <mergeCell ref="H1:I3"/>
  </mergeCells>
  <dataValidations count="16">
    <dataValidation allowBlank="1" showInputMessage="1" showErrorMessage="1" prompt="يتم حساب النسبة المئوية لمقدار الفرق عن الميزانية تلقائياً في هذا العمود أسفل هذا العنوان" sqref="I4"/>
    <dataValidation allowBlank="1" showInputMessage="1" showErrorMessage="1" prompt="يتم حساب النسبة المئوية لمقدار الفرق عن الفترة السابقة تلقائياً في هذا العمود أسفل هذا العنوان" sqref="H4"/>
    <dataValidation allowBlank="1" showInputMessage="1" showErrorMessage="1" prompt="يتم حساب النسبة المئوية لمبلغ الفترة الحالية من المبيعات تلقائياً في هذا العمود أسفل هذا العنوان" sqref="G4"/>
    <dataValidation allowBlank="1" showInputMessage="1" showErrorMessage="1" prompt="ادخل مبلغ الفترة الحالية في هذا العمود أسفل هذا العنوان" sqref="F4"/>
    <dataValidation allowBlank="1" showInputMessage="1" showErrorMessage="1" prompt="ادخل مبلغ الميزانية في هذا العمود أسفل هذا العنوان" sqref="E4"/>
    <dataValidation allowBlank="1" showInputMessage="1" showErrorMessage="1" prompt="ادخل مبلغ الفترة السابقة في هذا العمود أسفل هذا العنوان" sqref="D4"/>
    <dataValidation allowBlank="1" showInputMessage="1" showErrorMessage="1" prompt="أدخل الوصف في هذا العمود أسفل هذا الرأس" sqref="C4"/>
    <dataValidation allowBlank="1" showInputMessage="1" showErrorMessage="1" prompt="حدّد النوع في هذا العمود ضمن هذا العنوان. اضغط على ALT+سهم لأسفل لفتح القائمة المنسدلة، ثم مفتاح الإدخال ENTER للتحديد. استخدم عوامل تصفية العناوين للعثور على إدخالات معينة" sqref="B4"/>
    <dataValidation allowBlank="1" showInputMessage="1" showErrorMessage="1" prompt="يتم تحديث &quot;اسم الشركة&quot; تلقائياً في هذه الخلية" sqref="B2"/>
    <dataValidation allowBlank="1" showInputMessage="1" showErrorMessage="1" prompt="أضف شعار الشركة في هذه الخلية" sqref="H1:I3"/>
    <dataValidation allowBlank="1" showInputMessage="1" showErrorMessage="1" prompt="يتم تحديث عنوان ورقة العمل هذه تلقائياً في هذه الخلية. يبدأ شعار الشركة من خلية H1" sqref="B1"/>
    <dataValidation allowBlank="1" showInputMessage="1" showErrorMessage="1" prompt="قم بإنشاء قائمة بعناصر إيرادات المبيعات في ورقة العمل هذه. يتم حساب إجمالي إيرادات المبيعات تلقائياً في نهاية جدول إيرادات المبيعات" sqref="A1"/>
    <dataValidation allowBlank="1" showInputMessage="1" showErrorMessage="1" prompt="يتم تحديث إيراد المبيعات للفترة الحالية تلقائياً في الخلية على الجانب الأيسر" sqref="B3"/>
    <dataValidation allowBlank="1" showInputMessage="1" showErrorMessage="1" prompt="يتم تلقائياً تحديث إجمالي إيراد المبيعات للفترة الحالية مضروباً في ألف، في الخلية أدناه" sqref="C2"/>
    <dataValidation allowBlank="1" showInputMessage="1" showErrorMessage="1" prompt="يتم تلقائياً تحديث إجمالي إيراد المبيعات للفترة الحالية مضروباً في ألف، في هذه الخلية" sqref="C3"/>
    <dataValidation type="list" errorStyle="warning" allowBlank="1" showInputMessage="1" showErrorMessage="1" error="حدد إدخالاً من هذه القائمة. حدد &quot;إلغاء&quot;، ثم اضغط على ALT+سهم لأسفل لفتح القائمة المنسدلة، ثم اضغط على مفتاح الإدخال ENTER للتحديد" sqref="B5:B12">
      <formula1>INDIRECT("الفئات[الفئات]")</formula1>
    </dataValidation>
  </dataValidations>
  <printOptions horizontalCentered="1"/>
  <pageMargins left="0.4" right="0.4" top="0.4" bottom="0.4" header="0.3" footer="0.3"/>
  <pageSetup paperSize="9" scale="49" fitToHeight="0" orientation="portrait" r:id="rId1"/>
  <headerFooter differentFirst="1">
    <oddFooter>Page &amp;P of &amp;N</oddFooter>
  </headerFooter>
  <ignoredErrors>
    <ignoredError sqref="C3" emptyCellReference="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7"/>
  <sheetViews>
    <sheetView showGridLines="0" rightToLeft="1" zoomScaleNormal="100" workbookViewId="0"/>
  </sheetViews>
  <sheetFormatPr defaultRowHeight="30" customHeight="1" x14ac:dyDescent="0.2"/>
  <cols>
    <col min="1" max="1" width="2.625" customWidth="1"/>
    <col min="2" max="2" width="46.625" customWidth="1"/>
    <col min="3" max="3" width="31.625" customWidth="1"/>
    <col min="4" max="6" width="18.625" customWidth="1"/>
    <col min="7" max="7" width="20.125" customWidth="1"/>
    <col min="8" max="8" width="27.75" customWidth="1"/>
    <col min="9" max="9" width="22.75" customWidth="1"/>
    <col min="10" max="10" width="2.625" customWidth="1"/>
  </cols>
  <sheetData>
    <row r="1" spans="1:9" ht="19.5" x14ac:dyDescent="0.2">
      <c r="A1" s="5"/>
      <c r="B1" s="1" t="str">
        <f>عنوان_المصنف</f>
        <v>بيان الأرباح والخسائر</v>
      </c>
      <c r="C1" s="5"/>
      <c r="D1" s="5"/>
      <c r="E1" s="5"/>
      <c r="F1" s="5"/>
      <c r="G1" s="5"/>
      <c r="H1" s="27"/>
      <c r="I1" s="27"/>
    </row>
    <row r="2" spans="1:9" ht="15" x14ac:dyDescent="0.2">
      <c r="A2" s="5"/>
      <c r="B2" s="2" t="str">
        <f>اسم_الشركة</f>
        <v>اسم الشركة</v>
      </c>
      <c r="C2" s="5" t="s">
        <v>18</v>
      </c>
      <c r="D2" s="5"/>
      <c r="E2" s="5"/>
      <c r="F2" s="5"/>
      <c r="G2" s="5"/>
      <c r="H2" s="27"/>
      <c r="I2" s="27"/>
    </row>
    <row r="3" spans="1:9" ht="39.75" customHeight="1" x14ac:dyDescent="0.2">
      <c r="A3" s="5"/>
      <c r="B3" s="3" t="s">
        <v>40</v>
      </c>
      <c r="C3" s="15">
        <f>IFERROR(الدخل[[#Totals],[الفترة الحالية]],"-")</f>
        <v>0</v>
      </c>
      <c r="D3" s="5"/>
      <c r="E3" s="5"/>
      <c r="F3" s="5"/>
      <c r="G3" s="5"/>
      <c r="H3" s="27"/>
      <c r="I3" s="27"/>
    </row>
    <row r="4" spans="1:9" ht="38.1" customHeight="1" x14ac:dyDescent="0.2">
      <c r="A4" s="5"/>
      <c r="B4" s="5" t="s">
        <v>41</v>
      </c>
      <c r="C4" s="5" t="s">
        <v>29</v>
      </c>
      <c r="D4" s="5" t="s">
        <v>34</v>
      </c>
      <c r="E4" s="5" t="s">
        <v>35</v>
      </c>
      <c r="F4" s="5" t="s">
        <v>36</v>
      </c>
      <c r="G4" s="5" t="s">
        <v>37</v>
      </c>
      <c r="H4" s="5" t="s">
        <v>38</v>
      </c>
      <c r="I4" s="5" t="s">
        <v>39</v>
      </c>
    </row>
    <row r="5" spans="1:9" ht="30" customHeight="1" x14ac:dyDescent="0.2">
      <c r="A5" s="5"/>
      <c r="B5" s="5" t="s">
        <v>40</v>
      </c>
      <c r="C5" s="5" t="s">
        <v>43</v>
      </c>
      <c r="D5" s="17"/>
      <c r="E5" s="17"/>
      <c r="F5" s="17"/>
      <c r="G5" s="7" t="str">
        <f>IFERROR(IF(Sales_Revenue=0,"-",الدخل[[#This Row],[الفترة الحالية]]/Sales_Revenue),"-")</f>
        <v>-</v>
      </c>
      <c r="H5" s="6">
        <f>IFERROR(IF(الدخل[[#This Row],[الفترة السابقة]]=الدخل[[#This Row],[الفترة الحالية]],0,IF(الدخل[[#This Row],[الفترة الحالية]]&gt;الدخل[[#This Row],[الفترة السابقة]],ABS((الدخل[[#This Row],[الفترة الحالية]]/الدخل[[#This Row],[الفترة السابقة]])-1),IF(AND(الدخل[[#This Row],[الفترة الحالية]]&lt;الدخل[[#This Row],[الفترة السابقة]],الدخل[[#This Row],[الفترة السابقة]]&lt;0),-((الدخل[[#This Row],[الفترة الحالية]]/الدخل[[#This Row],[الفترة السابقة]])-1),(الدخل[[#This Row],[الفترة الحالية]]/الدخل[[#This Row],[الفترة السابقة]])-1))),"-")</f>
        <v>0</v>
      </c>
      <c r="I5" s="6">
        <f>IFERROR(IF(الدخل[[#This Row],[الميزانية]]=الدخل[[#This Row],[الفترة الحالية]],0,IF(الدخل[[#This Row],[الفترة الحالية]]&gt;الدخل[[#This Row],[الميزانية]],ABS((الدخل[[#This Row],[الفترة الحالية]]/الدخل[[#This Row],[الميزانية]])-1),IF(AND(الدخل[[#This Row],[الفترة الحالية]]&lt;الدخل[[#This Row],[الميزانية]],الدخل[[#This Row],[الميزانية]]&lt;0),-((الدخل[[#This Row],[الفترة الحالية]]/الدخل[[#This Row],[الميزانية]])-1),(الدخل[[#This Row],[الفترة الحالية]]/الدخل[[#This Row],[الميزانية]])-1))),"-")</f>
        <v>0</v>
      </c>
    </row>
    <row r="6" spans="1:9" ht="30" customHeight="1" x14ac:dyDescent="0.2">
      <c r="A6" s="5"/>
      <c r="B6" s="5"/>
      <c r="C6" s="5"/>
      <c r="D6" s="17"/>
      <c r="E6" s="17"/>
      <c r="F6" s="17"/>
      <c r="G6" s="7" t="str">
        <f>IFERROR(IF(Sales_Revenue=0,"-",الدخل[[#This Row],[الفترة الحالية]]/Sales_Revenue),"-")</f>
        <v>-</v>
      </c>
      <c r="H6" s="6">
        <f>IFERROR(IF(الدخل[[#This Row],[الفترة السابقة]]=الدخل[[#This Row],[الفترة الحالية]],0,IF(الدخل[[#This Row],[الفترة الحالية]]&gt;الدخل[[#This Row],[الفترة السابقة]],ABS((الدخل[[#This Row],[الفترة الحالية]]/الدخل[[#This Row],[الفترة السابقة]])-1),IF(AND(الدخل[[#This Row],[الفترة الحالية]]&lt;الدخل[[#This Row],[الفترة السابقة]],الدخل[[#This Row],[الفترة السابقة]]&lt;0),-((الدخل[[#This Row],[الفترة الحالية]]/الدخل[[#This Row],[الفترة السابقة]])-1),(الدخل[[#This Row],[الفترة الحالية]]/الدخل[[#This Row],[الفترة السابقة]])-1))),"-")</f>
        <v>0</v>
      </c>
      <c r="I6" s="6">
        <f>IFERROR(IF(الدخل[[#This Row],[الميزانية]]=الدخل[[#This Row],[الفترة الحالية]],0,IF(الدخل[[#This Row],[الفترة الحالية]]&gt;الدخل[[#This Row],[الميزانية]],ABS((الدخل[[#This Row],[الفترة الحالية]]/الدخل[[#This Row],[الميزانية]])-1),IF(AND(الدخل[[#This Row],[الفترة الحالية]]&lt;الدخل[[#This Row],[الميزانية]],الدخل[[#This Row],[الميزانية]]&lt;0),-((الدخل[[#This Row],[الفترة الحالية]]/الدخل[[#This Row],[الميزانية]])-1),(الدخل[[#This Row],[الفترة الحالية]]/الدخل[[#This Row],[الميزانية]])-1))),"-")</f>
        <v>0</v>
      </c>
    </row>
    <row r="7" spans="1:9" ht="30" customHeight="1" x14ac:dyDescent="0.2">
      <c r="A7" s="5"/>
      <c r="B7" s="5" t="s">
        <v>42</v>
      </c>
      <c r="C7" s="5"/>
      <c r="D7" s="16">
        <f>SUBTOTAL(109,الدخل[الفترة السابقة])</f>
        <v>0</v>
      </c>
      <c r="E7" s="16">
        <f>SUBTOTAL(109,الدخل[الميزانية])</f>
        <v>0</v>
      </c>
      <c r="F7" s="16">
        <f>SUBTOTAL(109,الدخل[الفترة الحالية])</f>
        <v>0</v>
      </c>
      <c r="G7" s="11">
        <f>SUBTOTAL(109,الدخل[الفترة الحالية كنسبة مئوية من المبيعات])</f>
        <v>0</v>
      </c>
      <c r="H7" s="11">
        <f>SUBTOTAL(109,الدخل[النسبة المئوية لمقدار الفرق عن الفترة السابقة])</f>
        <v>0</v>
      </c>
      <c r="I7" s="11">
        <f>SUBTOTAL(109,الدخل[النسبة المئوية لمقدار الفرق عن الميزانية])</f>
        <v>0</v>
      </c>
    </row>
  </sheetData>
  <mergeCells count="1">
    <mergeCell ref="H1:I3"/>
  </mergeCells>
  <dataValidations count="16">
    <dataValidation allowBlank="1" showInputMessage="1" showErrorMessage="1" prompt="يتم حساب النسبة المئوية لمقدار الفرق عن الميزانية تلقائياً في هذا العمود أسفل هذا العنوان" sqref="I4"/>
    <dataValidation allowBlank="1" showInputMessage="1" showErrorMessage="1" prompt="يتم حساب النسبة المئوية لمقدار الفرق عن الفترة السابقة تلقائياً في هذا العمود أسفل هذا العنوان" sqref="H4"/>
    <dataValidation allowBlank="1" showInputMessage="1" showErrorMessage="1" prompt="يتم حساب النسبة المئوية لمبلغ الفترة الحالية من المبيعات تلقائياً في هذا العمود أسفل هذا العنوان" sqref="G4"/>
    <dataValidation allowBlank="1" showInputMessage="1" showErrorMessage="1" prompt="ادخل مبلغ الفترة الحالية في هذا العمود أسفل هذا العنوان" sqref="F4"/>
    <dataValidation allowBlank="1" showInputMessage="1" showErrorMessage="1" prompt="ادخل مبلغ الميزانية في هذا العمود أسفل هذا العنوان" sqref="E4"/>
    <dataValidation allowBlank="1" showInputMessage="1" showErrorMessage="1" prompt="ادخل مبلغ الفترة السابقة في هذا العمود أسفل هذا العنوان" sqref="D4"/>
    <dataValidation allowBlank="1" showInputMessage="1" showErrorMessage="1" prompt="أدخل الوصف في هذا العمود أسفل هذا الرأس" sqref="C4"/>
    <dataValidation allowBlank="1" showInputMessage="1" showErrorMessage="1" prompt="حدّد النوع في هذا العمود ضمن هذا العنوان. اضغط على ALT+سهم لأسفل لفتح القائمة المنسدلة، ثم مفتاح الإدخال ENTER للتحديد. استخدم عوامل تصفية العناوين للعثور على إدخالات معينة" sqref="B4"/>
    <dataValidation allowBlank="1" showInputMessage="1" showErrorMessage="1" prompt="يتم تحديث &quot;اسم الشركة&quot; تلقائياً في هذه الخلية" sqref="B2"/>
    <dataValidation allowBlank="1" showInputMessage="1" showErrorMessage="1" prompt="أضف شعار الشركة في هذه الخلية" sqref="H1:I3"/>
    <dataValidation allowBlank="1" showInputMessage="1" showErrorMessage="1" prompt="يتم تحديث عنوان ورقة العمل هذه تلقائياً في هذه الخلية. يبدأ شعار الشركة من خلية H1" sqref="B1"/>
    <dataValidation allowBlank="1" showInputMessage="1" showErrorMessage="1" prompt="قم بإنشاء قائمة بعناصر الدخل في ورقة العمل هذه. يتم حساب إجمالي دخل المبيعات تلقائياً في نهاية جدول الدخل" sqref="A1"/>
    <dataValidation allowBlank="1" showInputMessage="1" showErrorMessage="1" prompt="يتم تحديث إجمالي الدخل للفترة الحالية تلقائياً في الخلية على الجانب الأيسر" sqref="B3"/>
    <dataValidation allowBlank="1" showInputMessage="1" showErrorMessage="1" prompt="يتم تلقائياً تحديث إجمالي الدخل للفترة الحالية مضروباً في ألف، في الخلية أدناه" sqref="C2"/>
    <dataValidation allowBlank="1" showInputMessage="1" showErrorMessage="1" prompt="يتم تلقائياً تحديث إجمالي الدخل للفترة الحالية مضروباً في ألف، في هذه الخلية" sqref="C3"/>
    <dataValidation type="list" errorStyle="warning" allowBlank="1" showInputMessage="1" showErrorMessage="1" error="حدد إدخالاً من هذه القائمة. حدد &quot;إلغاء&quot;، ثم اضغط على ALT+سهم لأسفل لفتح القائمة المنسدلة، ثم اضغط على مفتاح الإدخال ENTER للتحديد" sqref="B5:B6">
      <formula1>INDIRECT("الفئات[الفئات]")</formula1>
    </dataValidation>
  </dataValidations>
  <printOptions horizontalCentered="1"/>
  <pageMargins left="0.4" right="0.4" top="0.4" bottom="0.4" header="0.3" footer="0.3"/>
  <pageSetup paperSize="9" scale="49" fitToHeight="0" orientation="portrait" r:id="rId1"/>
  <headerFooter differentFirst="1">
    <oddFooter>Page &amp;P of &amp;N</oddFooter>
  </headerFooter>
  <ignoredErrors>
    <ignoredError sqref="G5:G6 H5:H6 I5:I6" emptyCellReference="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25"/>
  <sheetViews>
    <sheetView showGridLines="0" rightToLeft="1" zoomScaleNormal="100" workbookViewId="0"/>
  </sheetViews>
  <sheetFormatPr defaultRowHeight="30" customHeight="1" x14ac:dyDescent="0.2"/>
  <cols>
    <col min="1" max="1" width="2.625" customWidth="1"/>
    <col min="2" max="2" width="46.625" customWidth="1"/>
    <col min="3" max="3" width="31.625" customWidth="1"/>
    <col min="4" max="6" width="18.625" customWidth="1"/>
    <col min="7" max="7" width="20.125" customWidth="1"/>
    <col min="8" max="8" width="27.75" customWidth="1"/>
    <col min="9" max="9" width="22.75" customWidth="1"/>
    <col min="10" max="10" width="2.625" customWidth="1"/>
  </cols>
  <sheetData>
    <row r="1" spans="1:9" ht="19.5" x14ac:dyDescent="0.2">
      <c r="A1" s="5"/>
      <c r="B1" s="1" t="str">
        <f>عنوان_المصنف</f>
        <v>بيان الأرباح والخسائر</v>
      </c>
      <c r="C1" s="5"/>
      <c r="D1" s="5"/>
      <c r="E1" s="5"/>
      <c r="F1" s="5"/>
      <c r="G1" s="5"/>
      <c r="H1" s="27"/>
      <c r="I1" s="27"/>
    </row>
    <row r="2" spans="1:9" ht="15" x14ac:dyDescent="0.2">
      <c r="A2" s="5"/>
      <c r="B2" s="2" t="str">
        <f>اسم_الشركة</f>
        <v>اسم الشركة</v>
      </c>
      <c r="C2" s="5" t="s">
        <v>18</v>
      </c>
      <c r="D2" s="5"/>
      <c r="E2" s="5"/>
      <c r="F2" s="5"/>
      <c r="G2" s="5"/>
      <c r="H2" s="27"/>
      <c r="I2" s="27"/>
    </row>
    <row r="3" spans="1:9" ht="39.75" customHeight="1" x14ac:dyDescent="0.2">
      <c r="A3" s="5"/>
      <c r="B3" s="3" t="s">
        <v>44</v>
      </c>
      <c r="C3" s="15">
        <f>IFERROR(مصاريف_التشغيل[[#Totals],[الفترة الحالية]],"-")</f>
        <v>0</v>
      </c>
      <c r="D3" s="5"/>
      <c r="E3" s="5"/>
      <c r="F3" s="5"/>
      <c r="G3" s="5"/>
      <c r="H3" s="27"/>
      <c r="I3" s="27"/>
    </row>
    <row r="4" spans="1:9" ht="38.1" customHeight="1" x14ac:dyDescent="0.2">
      <c r="A4" s="5"/>
      <c r="B4" s="5" t="s">
        <v>45</v>
      </c>
      <c r="C4" s="5" t="s">
        <v>29</v>
      </c>
      <c r="D4" s="5" t="s">
        <v>34</v>
      </c>
      <c r="E4" s="5" t="s">
        <v>35</v>
      </c>
      <c r="F4" s="5" t="s">
        <v>36</v>
      </c>
      <c r="G4" s="5" t="s">
        <v>37</v>
      </c>
      <c r="H4" s="5" t="s">
        <v>38</v>
      </c>
      <c r="I4" s="5" t="s">
        <v>39</v>
      </c>
    </row>
    <row r="5" spans="1:9" ht="30" customHeight="1" x14ac:dyDescent="0.2">
      <c r="A5" s="5"/>
      <c r="B5" s="5" t="s">
        <v>46</v>
      </c>
      <c r="C5" s="5" t="s">
        <v>50</v>
      </c>
      <c r="D5" s="13"/>
      <c r="E5" s="13"/>
      <c r="F5" s="13"/>
      <c r="G5" s="6" t="str">
        <f>IFERROR(IF(Sales_Revenue=0,"-",مصاريف_التشغيل[[#This Row],[الفترة الحالية]]/Sales_Revenue),"-")</f>
        <v>-</v>
      </c>
      <c r="H5" s="6">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5" s="6">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6" spans="1:9" ht="30" customHeight="1" x14ac:dyDescent="0.2">
      <c r="A6" s="5"/>
      <c r="B6" s="5" t="s">
        <v>46</v>
      </c>
      <c r="C6" s="5" t="s">
        <v>51</v>
      </c>
      <c r="D6" s="13"/>
      <c r="E6" s="13"/>
      <c r="F6" s="13"/>
      <c r="G6" s="6" t="str">
        <f>IFERROR(IF(Sales_Revenue=0,"-",مصاريف_التشغيل[[#This Row],[الفترة الحالية]]/Sales_Revenue),"-")</f>
        <v>-</v>
      </c>
      <c r="H6" s="6">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6" s="6">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7" spans="1:9" ht="30" customHeight="1" x14ac:dyDescent="0.2">
      <c r="A7" s="5"/>
      <c r="B7" s="5" t="s">
        <v>46</v>
      </c>
      <c r="C7" s="5" t="s">
        <v>52</v>
      </c>
      <c r="D7" s="13"/>
      <c r="E7" s="13"/>
      <c r="F7" s="13"/>
      <c r="G7" s="6" t="str">
        <f>IFERROR(IF(Sales_Revenue=0,"-",مصاريف_التشغيل[[#This Row],[الفترة الحالية]]/Sales_Revenue),"-")</f>
        <v>-</v>
      </c>
      <c r="H7" s="6">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7" s="6">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8" spans="1:9" ht="30" customHeight="1" x14ac:dyDescent="0.2">
      <c r="A8" s="5"/>
      <c r="B8" s="5" t="s">
        <v>46</v>
      </c>
      <c r="C8" s="5" t="s">
        <v>52</v>
      </c>
      <c r="D8" s="13"/>
      <c r="E8" s="13"/>
      <c r="F8" s="13"/>
      <c r="G8" s="6" t="str">
        <f>IFERROR(IF(Sales_Revenue=0,"-",مصاريف_التشغيل[[#This Row],[الفترة الحالية]]/Sales_Revenue),"-")</f>
        <v>-</v>
      </c>
      <c r="H8" s="6">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8" s="6">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9" spans="1:9" ht="30" customHeight="1" x14ac:dyDescent="0.2">
      <c r="A9" s="5"/>
      <c r="B9" s="5" t="s">
        <v>47</v>
      </c>
      <c r="C9" s="5" t="s">
        <v>53</v>
      </c>
      <c r="D9" s="13"/>
      <c r="E9" s="13"/>
      <c r="F9" s="13"/>
      <c r="G9" s="7" t="str">
        <f>IFERROR(IF(Sales_Revenue=0,"-",مصاريف_التشغيل[[#This Row],[الفترة الحالية]]/Sales_Revenue),"-")</f>
        <v>-</v>
      </c>
      <c r="H9"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9"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0" spans="1:9" ht="30" customHeight="1" x14ac:dyDescent="0.2">
      <c r="A10" s="5"/>
      <c r="B10" s="5" t="s">
        <v>47</v>
      </c>
      <c r="C10" s="5" t="s">
        <v>54</v>
      </c>
      <c r="D10" s="13"/>
      <c r="E10" s="13"/>
      <c r="F10" s="13"/>
      <c r="G10" s="7" t="str">
        <f>IFERROR(IF(Sales_Revenue=0,"-",مصاريف_التشغيل[[#This Row],[الفترة الحالية]]/Sales_Revenue),"-")</f>
        <v>-</v>
      </c>
      <c r="H10"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0"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1" spans="1:9" ht="30" customHeight="1" x14ac:dyDescent="0.2">
      <c r="A11" s="5"/>
      <c r="B11" s="5" t="s">
        <v>47</v>
      </c>
      <c r="C11" s="5" t="s">
        <v>52</v>
      </c>
      <c r="D11" s="13"/>
      <c r="E11" s="13"/>
      <c r="F11" s="13"/>
      <c r="G11" s="7" t="str">
        <f>IFERROR(IF(Sales_Revenue=0,"-",مصاريف_التشغيل[[#This Row],[الفترة الحالية]]/Sales_Revenue),"-")</f>
        <v>-</v>
      </c>
      <c r="H11"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1"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2" spans="1:9" ht="30" customHeight="1" x14ac:dyDescent="0.2">
      <c r="A12" s="5"/>
      <c r="B12" s="5" t="s">
        <v>47</v>
      </c>
      <c r="C12" s="5" t="s">
        <v>52</v>
      </c>
      <c r="D12" s="13"/>
      <c r="E12" s="13"/>
      <c r="F12" s="13"/>
      <c r="G12" s="7" t="str">
        <f>IFERROR(IF(Sales_Revenue=0,"-",مصاريف_التشغيل[[#This Row],[الفترة الحالية]]/Sales_Revenue),"-")</f>
        <v>-</v>
      </c>
      <c r="H12"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2"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3" spans="1:9" ht="30" customHeight="1" x14ac:dyDescent="0.2">
      <c r="A13" s="5"/>
      <c r="B13" s="5" t="s">
        <v>48</v>
      </c>
      <c r="C13" s="5" t="s">
        <v>55</v>
      </c>
      <c r="D13" s="13"/>
      <c r="E13" s="13"/>
      <c r="F13" s="13"/>
      <c r="G13" s="7" t="str">
        <f>IFERROR(IF(Sales_Revenue=0,"-",مصاريف_التشغيل[[#This Row],[الفترة الحالية]]/Sales_Revenue),"-")</f>
        <v>-</v>
      </c>
      <c r="H13"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3"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4" spans="1:9" ht="30" customHeight="1" x14ac:dyDescent="0.2">
      <c r="A14" s="5"/>
      <c r="B14" s="5" t="s">
        <v>48</v>
      </c>
      <c r="C14" s="5" t="s">
        <v>56</v>
      </c>
      <c r="D14" s="13"/>
      <c r="E14" s="13"/>
      <c r="F14" s="13"/>
      <c r="G14" s="7" t="str">
        <f>IFERROR(IF(Sales_Revenue=0,"-",مصاريف_التشغيل[[#This Row],[الفترة الحالية]]/Sales_Revenue),"-")</f>
        <v>-</v>
      </c>
      <c r="H14"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4"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5" spans="1:9" ht="30" customHeight="1" x14ac:dyDescent="0.2">
      <c r="A15" s="5"/>
      <c r="B15" s="5" t="s">
        <v>48</v>
      </c>
      <c r="C15" s="5" t="s">
        <v>57</v>
      </c>
      <c r="D15" s="13"/>
      <c r="E15" s="13"/>
      <c r="F15" s="13"/>
      <c r="G15" s="7" t="str">
        <f>IFERROR(IF(Sales_Revenue=0,"-",مصاريف_التشغيل[[#This Row],[الفترة الحالية]]/Sales_Revenue),"-")</f>
        <v>-</v>
      </c>
      <c r="H15"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5"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6" spans="1:9" ht="30" customHeight="1" x14ac:dyDescent="0.2">
      <c r="A16" s="5"/>
      <c r="B16" s="5" t="s">
        <v>48</v>
      </c>
      <c r="C16" s="5" t="s">
        <v>58</v>
      </c>
      <c r="D16" s="13"/>
      <c r="E16" s="13"/>
      <c r="F16" s="13"/>
      <c r="G16" s="7" t="str">
        <f>IFERROR(IF(Sales_Revenue=0,"-",مصاريف_التشغيل[[#This Row],[الفترة الحالية]]/Sales_Revenue),"-")</f>
        <v>-</v>
      </c>
      <c r="H16"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6"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7" spans="1:9" ht="30" customHeight="1" x14ac:dyDescent="0.2">
      <c r="A17" s="5"/>
      <c r="B17" s="5" t="s">
        <v>48</v>
      </c>
      <c r="C17" s="5" t="s">
        <v>59</v>
      </c>
      <c r="D17" s="13"/>
      <c r="E17" s="13"/>
      <c r="F17" s="13"/>
      <c r="G17" s="7" t="str">
        <f>IFERROR(IF(Sales_Revenue=0,"-",مصاريف_التشغيل[[#This Row],[الفترة الحالية]]/Sales_Revenue),"-")</f>
        <v>-</v>
      </c>
      <c r="H17"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7"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8" spans="1:9" ht="30" customHeight="1" x14ac:dyDescent="0.2">
      <c r="A18" s="5"/>
      <c r="B18" s="5" t="s">
        <v>48</v>
      </c>
      <c r="C18" s="5" t="s">
        <v>60</v>
      </c>
      <c r="D18" s="13"/>
      <c r="E18" s="13"/>
      <c r="F18" s="13"/>
      <c r="G18" s="7" t="str">
        <f>IFERROR(IF(Sales_Revenue=0,"-",مصاريف_التشغيل[[#This Row],[الفترة الحالية]]/Sales_Revenue),"-")</f>
        <v>-</v>
      </c>
      <c r="H18"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8"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19" spans="1:9" ht="30" customHeight="1" x14ac:dyDescent="0.2">
      <c r="A19" s="5"/>
      <c r="B19" s="5" t="s">
        <v>48</v>
      </c>
      <c r="C19" s="5" t="s">
        <v>61</v>
      </c>
      <c r="D19" s="13"/>
      <c r="E19" s="13"/>
      <c r="F19" s="13"/>
      <c r="G19" s="7" t="str">
        <f>IFERROR(IF(Sales_Revenue=0,"-",مصاريف_التشغيل[[#This Row],[الفترة الحالية]]/Sales_Revenue),"-")</f>
        <v>-</v>
      </c>
      <c r="H19"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19"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20" spans="1:9" ht="30" customHeight="1" x14ac:dyDescent="0.2">
      <c r="A20" s="5"/>
      <c r="B20" s="5" t="s">
        <v>48</v>
      </c>
      <c r="C20" s="5" t="s">
        <v>62</v>
      </c>
      <c r="D20" s="13"/>
      <c r="E20" s="13"/>
      <c r="F20" s="13"/>
      <c r="G20" s="7" t="str">
        <f>IFERROR(IF(Sales_Revenue=0,"-",مصاريف_التشغيل[[#This Row],[الفترة الحالية]]/Sales_Revenue),"-")</f>
        <v>-</v>
      </c>
      <c r="H20"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20"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21" spans="1:9" ht="30" customHeight="1" x14ac:dyDescent="0.2">
      <c r="A21" s="5"/>
      <c r="B21" s="5" t="s">
        <v>48</v>
      </c>
      <c r="C21" s="5" t="s">
        <v>63</v>
      </c>
      <c r="D21" s="13"/>
      <c r="E21" s="13"/>
      <c r="F21" s="13"/>
      <c r="G21" s="7" t="str">
        <f>IFERROR(IF(Sales_Revenue=0,"-",مصاريف_التشغيل[[#This Row],[الفترة الحالية]]/Sales_Revenue),"-")</f>
        <v>-</v>
      </c>
      <c r="H21"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21"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22" spans="1:9" ht="30" customHeight="1" x14ac:dyDescent="0.2">
      <c r="A22" s="5"/>
      <c r="B22" s="5" t="s">
        <v>48</v>
      </c>
      <c r="C22" s="5" t="s">
        <v>64</v>
      </c>
      <c r="D22" s="13"/>
      <c r="E22" s="13"/>
      <c r="F22" s="13"/>
      <c r="G22" s="7" t="str">
        <f>IFERROR(IF(Sales_Revenue=0,"-",مصاريف_التشغيل[[#This Row],[الفترة الحالية]]/Sales_Revenue),"-")</f>
        <v>-</v>
      </c>
      <c r="H22"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22"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23" spans="1:9" ht="30" customHeight="1" x14ac:dyDescent="0.2">
      <c r="A23" s="5"/>
      <c r="B23" s="5" t="s">
        <v>48</v>
      </c>
      <c r="C23" s="5" t="s">
        <v>52</v>
      </c>
      <c r="D23" s="13"/>
      <c r="E23" s="13"/>
      <c r="F23" s="13"/>
      <c r="G23" s="7" t="str">
        <f>IFERROR(IF(Sales_Revenue=0,"-",مصاريف_التشغيل[[#This Row],[الفترة الحالية]]/Sales_Revenue),"-")</f>
        <v>-</v>
      </c>
      <c r="H23"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23"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24" spans="1:9" ht="30" customHeight="1" x14ac:dyDescent="0.2">
      <c r="A24" s="5"/>
      <c r="B24" s="5" t="s">
        <v>48</v>
      </c>
      <c r="C24" s="5" t="s">
        <v>52</v>
      </c>
      <c r="D24" s="13"/>
      <c r="E24" s="13"/>
      <c r="F24" s="13"/>
      <c r="G24" s="7" t="str">
        <f>IFERROR(IF(Sales_Revenue=0,"-",مصاريف_التشغيل[[#This Row],[الفترة الحالية]]/Sales_Revenue),"-")</f>
        <v>-</v>
      </c>
      <c r="H24" s="7">
        <f>IFERROR(IF(مصاريف_التشغيل[[#This Row],[الفترة السابقة]]=مصاريف_التشغيل[[#This Row],[الفترة الحالية]],0,IF(مصاريف_التشغيل[[#This Row],[الفترة الحالية]]&gt;مصاريف_التشغيل[[#This Row],[الفترة السابقة]],ABS((مصاريف_التشغيل[[#This Row],[الفترة الحالية]]/مصاريف_التشغيل[[#This Row],[الفترة السابقة]])-1),IF(AND(مصاريف_التشغيل[[#This Row],[الفترة الحالية]]&lt;مصاريف_التشغيل[[#This Row],[الفترة السابقة]],مصاريف_التشغيل[[#This Row],[الفترة السابقة]]&lt;0),-((مصاريف_التشغيل[[#This Row],[الفترة الحالية]]/مصاريف_التشغيل[[#This Row],[الفترة السابقة]])-1),(مصاريف_التشغيل[[#This Row],[الفترة الحالية]]/مصاريف_التشغيل[[#This Row],[الفترة السابقة]])-1))),"-")</f>
        <v>0</v>
      </c>
      <c r="I24" s="7">
        <f>IFERROR(IF(مصاريف_التشغيل[[#This Row],[الميزانية]]=مصاريف_التشغيل[[#This Row],[الفترة الحالية]],0,IF(مصاريف_التشغيل[[#This Row],[الفترة الحالية]]&gt;مصاريف_التشغيل[[#This Row],[الميزانية]],ABS((مصاريف_التشغيل[[#This Row],[الفترة الحالية]]/مصاريف_التشغيل[[#This Row],[الميزانية]])-1),IF(AND(مصاريف_التشغيل[[#This Row],[الفترة الحالية]]&lt;مصاريف_التشغيل[[#This Row],[الميزانية]],مصاريف_التشغيل[[#This Row],[الميزانية]]&lt;0),-((مصاريف_التشغيل[[#This Row],[الفترة الحالية]]/مصاريف_التشغيل[[#This Row],[الميزانية]])-1),(مصاريف_التشغيل[[#This Row],[الفترة الحالية]]/مصاريف_التشغيل[[#This Row],[الميزانية]])-1))),"-")</f>
        <v>0</v>
      </c>
    </row>
    <row r="25" spans="1:9" ht="30" customHeight="1" x14ac:dyDescent="0.2">
      <c r="A25" s="5"/>
      <c r="B25" s="5" t="s">
        <v>49</v>
      </c>
      <c r="C25" s="5"/>
      <c r="D25" s="16">
        <f>SUBTOTAL(109,مصاريف_التشغيل[الفترة السابقة])</f>
        <v>0</v>
      </c>
      <c r="E25" s="16">
        <f>SUBTOTAL(109,مصاريف_التشغيل[الميزانية])</f>
        <v>0</v>
      </c>
      <c r="F25" s="16">
        <f>SUBTOTAL(109,مصاريف_التشغيل[الفترة الحالية])</f>
        <v>0</v>
      </c>
      <c r="G25" s="11">
        <f>SUBTOTAL(109,مصاريف_التشغيل[الفترة الحالية كنسبة مئوية من المبيعات])</f>
        <v>0</v>
      </c>
      <c r="H25" s="11">
        <f>SUBTOTAL(109,مصاريف_التشغيل[النسبة المئوية لمقدار الفرق عن الفترة السابقة])</f>
        <v>0</v>
      </c>
      <c r="I25" s="11">
        <f>SUBTOTAL(109,مصاريف_التشغيل[النسبة المئوية لمقدار الفرق عن الميزانية])</f>
        <v>0</v>
      </c>
    </row>
  </sheetData>
  <mergeCells count="1">
    <mergeCell ref="H1:I3"/>
  </mergeCells>
  <dataValidations count="16">
    <dataValidation allowBlank="1" showInputMessage="1" showErrorMessage="1" prompt="يتم حساب النسبة المئوية لمقدار الفرق عن الميزانية تلقائياً في هذا العمود أسفل هذا العنوان" sqref="I4"/>
    <dataValidation allowBlank="1" showInputMessage="1" showErrorMessage="1" prompt="يتم حساب النسبة المئوية لمقدار الفرق عن الفترة السابقة تلقائياً في هذا العمود أسفل هذا العنوان" sqref="H4"/>
    <dataValidation allowBlank="1" showInputMessage="1" showErrorMessage="1" prompt="يتم حساب النسبة المئوية لمبلغ الفترة الحالية من المبيعات تلقائياً في هذا العمود أسفل هذا العنوان" sqref="G4"/>
    <dataValidation allowBlank="1" showInputMessage="1" showErrorMessage="1" prompt="ادخل مبلغ الفترة الحالية في هذا العمود أسفل هذا العنوان" sqref="F4"/>
    <dataValidation allowBlank="1" showInputMessage="1" showErrorMessage="1" prompt="ادخل مبلغ الميزانية في هذا العمود أسفل هذا العنوان" sqref="E4"/>
    <dataValidation allowBlank="1" showInputMessage="1" showErrorMessage="1" prompt="ادخل مبلغ الفترة السابقة في هذا العمود أسفل هذا العنوان" sqref="D4"/>
    <dataValidation allowBlank="1" showInputMessage="1" showErrorMessage="1" prompt="أدخل الوصف في هذا العمود أسفل هذا الرأس" sqref="C4"/>
    <dataValidation allowBlank="1" showInputMessage="1" showErrorMessage="1" prompt="حدّد النوع في هذا العمود ضمن هذا العنوان. اضغط على ALT+سهم لأسفل لفتح القائمة المنسدلة، ثم مفتاح الإدخال ENTER للتحديد. استخدم عوامل تصفية العناوين للعثور على إدخالات معينة" sqref="B4"/>
    <dataValidation allowBlank="1" showInputMessage="1" showErrorMessage="1" prompt="أضف شعار الشركة في هذه الخلية" sqref="H1:I3"/>
    <dataValidation allowBlank="1" showInputMessage="1" showErrorMessage="1" prompt="يتم تلقائياً تحديث إجمالي النفقات التشغيلية للفترة الحالية مضروباً في ألف، في هذه الخلية" sqref="C3"/>
    <dataValidation allowBlank="1" showInputMessage="1" showErrorMessage="1" prompt="يتم تلقائياً تحديث إجمالي النفقات التشغيلية للفترة الحالية مضروباً في ألف، في الخلية أدناه" sqref="C2"/>
    <dataValidation allowBlank="1" showInputMessage="1" showErrorMessage="1" prompt="يتم تلقائياً تحديث إجمالي النفقات التشغيلية للفترة الحالية في الخلية على الجانب الأيسر استناداً إلى إدخالات من الجدول أدناه" sqref="B3"/>
    <dataValidation allowBlank="1" showInputMessage="1" showErrorMessage="1" prompt="يتم تحديث &quot;اسم الشركة&quot; تلقائياً في هذه الخلية" sqref="B2"/>
    <dataValidation allowBlank="1" showInputMessage="1" showErrorMessage="1" prompt="يتم تحديث عنوان ورقة العمل هذه تلقائياً في هذه الخلية. يبدأ شعار الشركة من خلية H1" sqref="B1"/>
    <dataValidation allowBlank="1" showInputMessage="1" showErrorMessage="1" prompt="قم بإنشاء قائمة من العناصر في ورقة العمل هذه. يتم حساب إجمالي النفقات التشغيلية تلقائياً في نهاية جدول النفقات التشغيلية" sqref="A1"/>
    <dataValidation type="list" errorStyle="warning" allowBlank="1" showInputMessage="1" showErrorMessage="1" error="حدد إدخالاً من هذه القائمة. حدد &quot;إلغاء&quot;، ثم اضغط على ALT+سهم لأسفل لفتح القائمة المنسدلة، ثم اضغط على مفتاح الإدخال ENTER للتحديد" sqref="B5:B24">
      <formula1>INDIRECT("الفئات[الفئات]")</formula1>
    </dataValidation>
  </dataValidations>
  <printOptions horizontalCentered="1"/>
  <pageMargins left="0.4" right="0.4" top="0.4" bottom="0.4" header="0.3" footer="0.3"/>
  <pageSetup paperSize="9" scale="49" fitToHeight="0" orientation="portrait" r:id="rId1"/>
  <headerFooter differentFirst="1">
    <oddFooter>Page &amp;P of &amp;N</oddFooter>
  </headerFooter>
  <ignoredErrors>
    <ignoredError sqref="G5:G9 H6:H24 I6:I24 H5:I5 G19:G24 G10:G16 G17:G18" emptyCellReference="1"/>
  </ignoredErrors>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I10"/>
  <sheetViews>
    <sheetView showGridLines="0" rightToLeft="1" zoomScaleNormal="100" workbookViewId="0"/>
  </sheetViews>
  <sheetFormatPr defaultColWidth="8.75" defaultRowHeight="30" customHeight="1" x14ac:dyDescent="0.2"/>
  <cols>
    <col min="1" max="1" width="2.625" style="21" customWidth="1"/>
    <col min="2" max="2" width="46.625" style="21" customWidth="1"/>
    <col min="3" max="3" width="31.625" style="21" customWidth="1"/>
    <col min="4" max="6" width="18.625" style="21" customWidth="1"/>
    <col min="7" max="7" width="20.125" style="21" customWidth="1"/>
    <col min="8" max="8" width="27.75" style="21" customWidth="1"/>
    <col min="9" max="9" width="22.75" style="21" customWidth="1"/>
    <col min="10" max="10" width="2.625" style="21" customWidth="1"/>
    <col min="11" max="16384" width="8.75" style="21"/>
  </cols>
  <sheetData>
    <row r="1" spans="1:9" ht="19.5" x14ac:dyDescent="0.2">
      <c r="A1" s="19"/>
      <c r="B1" s="20" t="str">
        <f>عنوان_المصنف</f>
        <v>بيان الأرباح والخسائر</v>
      </c>
      <c r="C1" s="19"/>
      <c r="D1" s="19"/>
      <c r="E1" s="19"/>
      <c r="F1" s="19"/>
      <c r="G1" s="19"/>
      <c r="H1" s="28"/>
      <c r="I1" s="28"/>
    </row>
    <row r="2" spans="1:9" ht="15" x14ac:dyDescent="0.2">
      <c r="A2" s="19"/>
      <c r="B2" s="22" t="str">
        <f>اسم_الشركة</f>
        <v>اسم الشركة</v>
      </c>
      <c r="C2" s="19" t="s">
        <v>18</v>
      </c>
      <c r="D2" s="19"/>
      <c r="E2" s="19"/>
      <c r="F2" s="19"/>
      <c r="G2" s="19"/>
      <c r="H2" s="28"/>
      <c r="I2" s="28"/>
    </row>
    <row r="3" spans="1:9" ht="39.75" customHeight="1" x14ac:dyDescent="0.2">
      <c r="A3" s="19"/>
      <c r="B3" s="23" t="s">
        <v>65</v>
      </c>
      <c r="C3" s="15">
        <f>IFERROR(الضرائب[[#Totals],[الفترة الحالية]],"-")</f>
        <v>0</v>
      </c>
      <c r="D3" s="19"/>
      <c r="E3" s="19"/>
      <c r="F3" s="19"/>
      <c r="G3" s="19"/>
      <c r="H3" s="28"/>
      <c r="I3" s="28"/>
    </row>
    <row r="4" spans="1:9" ht="38.1" customHeight="1" x14ac:dyDescent="0.2">
      <c r="A4" s="19"/>
      <c r="B4" s="19" t="s">
        <v>66</v>
      </c>
      <c r="C4" s="19" t="s">
        <v>29</v>
      </c>
      <c r="D4" s="19" t="s">
        <v>34</v>
      </c>
      <c r="E4" s="19" t="s">
        <v>35</v>
      </c>
      <c r="F4" s="19" t="s">
        <v>36</v>
      </c>
      <c r="G4" s="19" t="s">
        <v>37</v>
      </c>
      <c r="H4" s="19" t="s">
        <v>38</v>
      </c>
      <c r="I4" s="19" t="s">
        <v>39</v>
      </c>
    </row>
    <row r="5" spans="1:9" ht="30" customHeight="1" x14ac:dyDescent="0.2">
      <c r="A5" s="19"/>
      <c r="B5" s="19" t="s">
        <v>65</v>
      </c>
      <c r="C5" s="19" t="s">
        <v>68</v>
      </c>
      <c r="D5" s="12"/>
      <c r="E5" s="13"/>
      <c r="F5" s="13"/>
      <c r="G5" s="24" t="str">
        <f>IFERROR(IF(Sales_Revenue=0,"-",الضرائب[[#This Row],[الفترة الحالية]]/Sales_Revenue),"-")</f>
        <v>-</v>
      </c>
      <c r="H5" s="24">
        <f>IFERROR(IF(الضرائب[[#This Row],[الفترة السابقة]]=الضرائب[[#This Row],[الفترة الحالية]],0,IF(الضرائب[[#This Row],[الفترة الحالية]]&gt;الضرائب[[#This Row],[الفترة السابقة]],ABS((الضرائب[[#This Row],[الفترة الحالية]]/الضرائب[[#This Row],[الفترة السابقة]])-1),IF(AND(الضرائب[[#This Row],[الفترة الحالية]]&lt;الضرائب[[#This Row],[الفترة السابقة]],الضرائب[[#This Row],[الفترة السابقة]]&lt;0),-((الضرائب[[#This Row],[الفترة الحالية]]/الضرائب[[#This Row],[الفترة السابقة]])-1),(الضرائب[[#This Row],[الفترة الحالية]]/الضرائب[[#This Row],[الفترة السابقة]])-1))),"-")</f>
        <v>0</v>
      </c>
      <c r="I5" s="24">
        <f>IFERROR(IF(الضرائب[[#This Row],[الميزانية]]=الضرائب[[#This Row],[الفترة الحالية]],0,IF(الضرائب[[#This Row],[الفترة الحالية]]&gt;الضرائب[[#This Row],[الميزانية]],ABS((الضرائب[[#This Row],[الفترة الحالية]]/الضرائب[[#This Row],[الميزانية]])-1),IF(AND(الضرائب[[#This Row],[الفترة الحالية]]&lt;الضرائب[[#This Row],[الميزانية]],الضرائب[[#This Row],[الميزانية]]&lt;0),-((الضرائب[[#This Row],[الفترة الحالية]]/الضرائب[[#This Row],[الميزانية]])-1),(الضرائب[[#This Row],[الفترة الحالية]]/الضرائب[[#This Row],[الميزانية]])-1))),"-")</f>
        <v>0</v>
      </c>
    </row>
    <row r="6" spans="1:9" ht="30" customHeight="1" x14ac:dyDescent="0.2">
      <c r="A6" s="19"/>
      <c r="B6" s="19" t="s">
        <v>65</v>
      </c>
      <c r="C6" s="19" t="s">
        <v>69</v>
      </c>
      <c r="D6" s="12"/>
      <c r="E6" s="13"/>
      <c r="F6" s="13"/>
      <c r="G6" s="24" t="str">
        <f>IFERROR(IF(Sales_Revenue=0,"-",الضرائب[[#This Row],[الفترة الحالية]]/Sales_Revenue),"-")</f>
        <v>-</v>
      </c>
      <c r="H6" s="24">
        <f>IFERROR(IF(الضرائب[[#This Row],[الفترة السابقة]]=الضرائب[[#This Row],[الفترة الحالية]],0,IF(الضرائب[[#This Row],[الفترة الحالية]]&gt;الضرائب[[#This Row],[الفترة السابقة]],ABS((الضرائب[[#This Row],[الفترة الحالية]]/الضرائب[[#This Row],[الفترة السابقة]])-1),IF(AND(الضرائب[[#This Row],[الفترة الحالية]]&lt;الضرائب[[#This Row],[الفترة السابقة]],الضرائب[[#This Row],[الفترة السابقة]]&lt;0),-((الضرائب[[#This Row],[الفترة الحالية]]/الضرائب[[#This Row],[الفترة السابقة]])-1),(الضرائب[[#This Row],[الفترة الحالية]]/الضرائب[[#This Row],[الفترة السابقة]])-1))),"-")</f>
        <v>0</v>
      </c>
      <c r="I6" s="24">
        <f>IFERROR(IF(الضرائب[[#This Row],[الميزانية]]=الضرائب[[#This Row],[الفترة الحالية]],0,IF(الضرائب[[#This Row],[الفترة الحالية]]&gt;الضرائب[[#This Row],[الميزانية]],ABS((الضرائب[[#This Row],[الفترة الحالية]]/الضرائب[[#This Row],[الميزانية]])-1),IF(AND(الضرائب[[#This Row],[الفترة الحالية]]&lt;الضرائب[[#This Row],[الميزانية]],الضرائب[[#This Row],[الميزانية]]&lt;0),-((الضرائب[[#This Row],[الفترة الحالية]]/الضرائب[[#This Row],[الميزانية]])-1),(الضرائب[[#This Row],[الفترة الحالية]]/الضرائب[[#This Row],[الميزانية]])-1))),"-")</f>
        <v>0</v>
      </c>
    </row>
    <row r="7" spans="1:9" ht="30" customHeight="1" x14ac:dyDescent="0.2">
      <c r="A7" s="19"/>
      <c r="B7" s="19" t="s">
        <v>65</v>
      </c>
      <c r="C7" s="19" t="s">
        <v>70</v>
      </c>
      <c r="D7" s="12"/>
      <c r="E7" s="13"/>
      <c r="F7" s="13"/>
      <c r="G7" s="24" t="str">
        <f>IFERROR(IF(Sales_Revenue=0,"-",الضرائب[[#This Row],[الفترة الحالية]]/Sales_Revenue),"-")</f>
        <v>-</v>
      </c>
      <c r="H7" s="24">
        <f>IFERROR(IF(الضرائب[[#This Row],[الفترة السابقة]]=الضرائب[[#This Row],[الفترة الحالية]],0,IF(الضرائب[[#This Row],[الفترة الحالية]]&gt;الضرائب[[#This Row],[الفترة السابقة]],ABS((الضرائب[[#This Row],[الفترة الحالية]]/الضرائب[[#This Row],[الفترة السابقة]])-1),IF(AND(الضرائب[[#This Row],[الفترة الحالية]]&lt;الضرائب[[#This Row],[الفترة السابقة]],الضرائب[[#This Row],[الفترة السابقة]]&lt;0),-((الضرائب[[#This Row],[الفترة الحالية]]/الضرائب[[#This Row],[الفترة السابقة]])-1),(الضرائب[[#This Row],[الفترة الحالية]]/الضرائب[[#This Row],[الفترة السابقة]])-1))),"-")</f>
        <v>0</v>
      </c>
      <c r="I7" s="24">
        <f>IFERROR(IF(الضرائب[[#This Row],[الميزانية]]=الضرائب[[#This Row],[الفترة الحالية]],0,IF(الضرائب[[#This Row],[الفترة الحالية]]&gt;الضرائب[[#This Row],[الميزانية]],ABS((الضرائب[[#This Row],[الفترة الحالية]]/الضرائب[[#This Row],[الميزانية]])-1),IF(AND(الضرائب[[#This Row],[الفترة الحالية]]&lt;الضرائب[[#This Row],[الميزانية]],الضرائب[[#This Row],[الميزانية]]&lt;0),-((الضرائب[[#This Row],[الفترة الحالية]]/الضرائب[[#This Row],[الميزانية]])-1),(الضرائب[[#This Row],[الفترة الحالية]]/الضرائب[[#This Row],[الميزانية]])-1))),"-")</f>
        <v>0</v>
      </c>
    </row>
    <row r="8" spans="1:9" ht="30" customHeight="1" x14ac:dyDescent="0.2">
      <c r="A8" s="19"/>
      <c r="B8" s="19" t="s">
        <v>65</v>
      </c>
      <c r="C8" s="19" t="s">
        <v>71</v>
      </c>
      <c r="D8" s="12"/>
      <c r="E8" s="13"/>
      <c r="F8" s="13"/>
      <c r="G8" s="24" t="str">
        <f>IFERROR(IF(Sales_Revenue=0,"-",الضرائب[[#This Row],[الفترة الحالية]]/Sales_Revenue),"-")</f>
        <v>-</v>
      </c>
      <c r="H8" s="24">
        <f>IFERROR(IF(الضرائب[[#This Row],[الفترة السابقة]]=الضرائب[[#This Row],[الفترة الحالية]],0,IF(الضرائب[[#This Row],[الفترة الحالية]]&gt;الضرائب[[#This Row],[الفترة السابقة]],ABS((الضرائب[[#This Row],[الفترة الحالية]]/الضرائب[[#This Row],[الفترة السابقة]])-1),IF(AND(الضرائب[[#This Row],[الفترة الحالية]]&lt;الضرائب[[#This Row],[الفترة السابقة]],الضرائب[[#This Row],[الفترة السابقة]]&lt;0),-((الضرائب[[#This Row],[الفترة الحالية]]/الضرائب[[#This Row],[الفترة السابقة]])-1),(الضرائب[[#This Row],[الفترة الحالية]]/الضرائب[[#This Row],[الفترة السابقة]])-1))),"-")</f>
        <v>0</v>
      </c>
      <c r="I8" s="24">
        <f>IFERROR(IF(الضرائب[[#This Row],[الميزانية]]=الضرائب[[#This Row],[الفترة الحالية]],0,IF(الضرائب[[#This Row],[الفترة الحالية]]&gt;الضرائب[[#This Row],[الميزانية]],ABS((الضرائب[[#This Row],[الفترة الحالية]]/الضرائب[[#This Row],[الميزانية]])-1),IF(AND(الضرائب[[#This Row],[الفترة الحالية]]&lt;الضرائب[[#This Row],[الميزانية]],الضرائب[[#This Row],[الميزانية]]&lt;0),-((الضرائب[[#This Row],[الفترة الحالية]]/الضرائب[[#This Row],[الميزانية]])-1),(الضرائب[[#This Row],[الفترة الحالية]]/الضرائب[[#This Row],[الميزانية]])-1))),"-")</f>
        <v>0</v>
      </c>
    </row>
    <row r="9" spans="1:9" ht="30" customHeight="1" x14ac:dyDescent="0.2">
      <c r="A9" s="19"/>
      <c r="B9" s="19" t="s">
        <v>65</v>
      </c>
      <c r="C9" s="19" t="s">
        <v>71</v>
      </c>
      <c r="D9" s="12"/>
      <c r="E9" s="13"/>
      <c r="F9" s="13"/>
      <c r="G9" s="24" t="str">
        <f>IFERROR(IF(Sales_Revenue=0,"-",الضرائب[[#This Row],[الفترة الحالية]]/Sales_Revenue),"-")</f>
        <v>-</v>
      </c>
      <c r="H9" s="24">
        <f>IFERROR(IF(الضرائب[[#This Row],[الفترة السابقة]]=الضرائب[[#This Row],[الفترة الحالية]],0,IF(الضرائب[[#This Row],[الفترة الحالية]]&gt;الضرائب[[#This Row],[الفترة السابقة]],ABS((الضرائب[[#This Row],[الفترة الحالية]]/الضرائب[[#This Row],[الفترة السابقة]])-1),IF(AND(الضرائب[[#This Row],[الفترة الحالية]]&lt;الضرائب[[#This Row],[الفترة السابقة]],الضرائب[[#This Row],[الفترة السابقة]]&lt;0),-((الضرائب[[#This Row],[الفترة الحالية]]/الضرائب[[#This Row],[الفترة السابقة]])-1),(الضرائب[[#This Row],[الفترة الحالية]]/الضرائب[[#This Row],[الفترة السابقة]])-1))),"-")</f>
        <v>0</v>
      </c>
      <c r="I9" s="24">
        <f>IFERROR(IF(الضرائب[[#This Row],[الميزانية]]=الضرائب[[#This Row],[الفترة الحالية]],0,IF(الضرائب[[#This Row],[الفترة الحالية]]&gt;الضرائب[[#This Row],[الميزانية]],ABS((الضرائب[[#This Row],[الفترة الحالية]]/الضرائب[[#This Row],[الميزانية]])-1),IF(AND(الضرائب[[#This Row],[الفترة الحالية]]&lt;الضرائب[[#This Row],[الميزانية]],الضرائب[[#This Row],[الميزانية]]&lt;0),-((الضرائب[[#This Row],[الفترة الحالية]]/الضرائب[[#This Row],[الميزانية]])-1),(الضرائب[[#This Row],[الفترة الحالية]]/الضرائب[[#This Row],[الميزانية]])-1))),"-")</f>
        <v>0</v>
      </c>
    </row>
    <row r="10" spans="1:9" ht="30" customHeight="1" x14ac:dyDescent="0.2">
      <c r="A10" s="19"/>
      <c r="B10" s="19" t="s">
        <v>67</v>
      </c>
      <c r="C10" s="19"/>
      <c r="D10" s="14">
        <f>SUBTOTAL(109,الضرائب[الفترة السابقة])</f>
        <v>0</v>
      </c>
      <c r="E10" s="14">
        <f>SUBTOTAL(109,الضرائب[الميزانية])</f>
        <v>0</v>
      </c>
      <c r="F10" s="14">
        <f>SUBTOTAL(109,الضرائب[الفترة الحالية])</f>
        <v>0</v>
      </c>
      <c r="G10" s="11">
        <f>IFERROR(SUBTOTAL(109,الضرائب[الفترة الحالية كنسبة مئوية من المبيعات]),"-")</f>
        <v>0</v>
      </c>
      <c r="H10" s="11">
        <f>SUBTOTAL(109,الضرائب[النسبة المئوية لمقدار الفرق عن الفترة السابقة])</f>
        <v>0</v>
      </c>
      <c r="I10" s="11">
        <f>SUBTOTAL(109,الضرائب[النسبة المئوية لمقدار الفرق عن الميزانية])</f>
        <v>0</v>
      </c>
    </row>
  </sheetData>
  <mergeCells count="1">
    <mergeCell ref="H1:I3"/>
  </mergeCells>
  <dataValidations count="16">
    <dataValidation allowBlank="1" showInputMessage="1" showErrorMessage="1" prompt="يتم حساب النسبة المئوية لمقدار الفرق عن الميزانية تلقائياً في هذا العمود أسفل هذا العنوان" sqref="I4"/>
    <dataValidation allowBlank="1" showInputMessage="1" showErrorMessage="1" prompt="يتم حساب النسبة المئوية لمقدار الفرق عن الفترة السابقة تلقائياً في هذا العمود أسفل هذا العنوان" sqref="H4"/>
    <dataValidation allowBlank="1" showInputMessage="1" showErrorMessage="1" prompt="يتم حساب النسبة المئوية لمبلغ الفترة الحالية من المبيعات تلقائياً في هذا العمود أسفل هذا العنوان" sqref="G4"/>
    <dataValidation allowBlank="1" showInputMessage="1" showErrorMessage="1" prompt="ادخل مبلغ الفترة الحالية في هذا العمود أسفل هذا العنوان" sqref="F4"/>
    <dataValidation allowBlank="1" showInputMessage="1" showErrorMessage="1" prompt="ادخل مبلغ الميزانية في هذا العمود أسفل هذا العنوان" sqref="E4"/>
    <dataValidation allowBlank="1" showInputMessage="1" showErrorMessage="1" prompt="ادخل مبلغ الفترة السابقة في هذا العمود أسفل هذا العنوان" sqref="D4"/>
    <dataValidation allowBlank="1" showInputMessage="1" showErrorMessage="1" prompt="أدخل الوصف في هذا العمود أسفل هذا الرأس" sqref="C4"/>
    <dataValidation allowBlank="1" showInputMessage="1" showErrorMessage="1" prompt="حدّد النوع في هذا العمود ضمن هذا العنوان. اضغط على ALT+سهم لأسفل لفتح القائمة المنسدلة، ثم مفتاح الإدخال ENTER للتحديد. استخدم عوامل تصفية العناوين للعثور على إدخالات معينة" sqref="B4"/>
    <dataValidation allowBlank="1" showInputMessage="1" showErrorMessage="1" prompt="قم بإنشاء قائمة بعناصر الضرائب في ورقة العمل هذه. يتم حساب إجمالي الضرائب تلقائياً في نهاية جدول الضرائب" sqref="A1"/>
    <dataValidation allowBlank="1" showInputMessage="1" showErrorMessage="1" prompt="يتم تحديث عنوان ورقة العمل هذه تلقائياً في هذه الخلية. يبدأ شعار الشركة من خلية H1" sqref="B1"/>
    <dataValidation allowBlank="1" showInputMessage="1" showErrorMessage="1" prompt="يتم تحديث &quot;اسم الشركة&quot; تلقائياً في هذه الخلية" sqref="B2"/>
    <dataValidation allowBlank="1" showInputMessage="1" showErrorMessage="1" prompt="يتم تحديث إجمالي الضرائب للفترة الحالية تلقائياً في الخلية الموجودة على الجانب الأيسر استناداً إلى الإدخالات في الجدول أدناه" sqref="B3"/>
    <dataValidation allowBlank="1" showInputMessage="1" showErrorMessage="1" prompt="يتم تلقائياً تحديث إجمالي الضرائب للفترة الحالية مضروباً في ألف، في الخلية أدناه" sqref="C2"/>
    <dataValidation allowBlank="1" showInputMessage="1" showErrorMessage="1" prompt="يتم تلقائياً تحديث إجمالي الضرائب للفترة الحالية مضروباً في ألف، في هذه الخلية" sqref="C3"/>
    <dataValidation allowBlank="1" showInputMessage="1" showErrorMessage="1" prompt="أضف شعار الشركة في هذه الخلية" sqref="H1:I3"/>
    <dataValidation type="list" errorStyle="warning" allowBlank="1" showInputMessage="1" showErrorMessage="1" error="حدد إدخالاً من هذه القائمة. حدد &quot;إلغاء&quot;، ثم اضغط على ALT+سهم لأسفل لفتح القائمة المنسدلة، ثم اضغط على مفتاح الإدخال ENTER للتحديد" sqref="B5:B9">
      <formula1>INDIRECT("الفئات[الفئات]")</formula1>
    </dataValidation>
  </dataValidations>
  <printOptions horizontalCentered="1"/>
  <pageMargins left="0.4" right="0.4" top="0.4" bottom="0.4" header="0.3" footer="0.3"/>
  <pageSetup paperSize="9" scale="49" fitToHeight="0" orientation="portrait" r:id="rId1"/>
  <headerFooter differentFirst="1">
    <oddFooter>Page &amp;P of &amp;N</oddFooter>
  </headerFooter>
  <ignoredErrors>
    <ignoredError sqref="G5:G6 G8 G7 G9 H5:H10 I5:I10" emptyCellReference="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B8"/>
  <sheetViews>
    <sheetView showGridLines="0" rightToLeft="1" zoomScaleNormal="100" workbookViewId="0"/>
  </sheetViews>
  <sheetFormatPr defaultRowHeight="17.25" customHeight="1" x14ac:dyDescent="0.2"/>
  <cols>
    <col min="1" max="1" width="2.625" customWidth="1"/>
    <col min="2" max="2" width="46.625" customWidth="1"/>
    <col min="3" max="3" width="2.625" customWidth="1"/>
  </cols>
  <sheetData>
    <row r="1" spans="1:2" ht="39.75" customHeight="1" x14ac:dyDescent="0.2">
      <c r="A1" s="5"/>
      <c r="B1" s="5" t="s">
        <v>72</v>
      </c>
    </row>
    <row r="2" spans="1:2" ht="17.25" customHeight="1" x14ac:dyDescent="0.2">
      <c r="A2" s="5"/>
      <c r="B2" s="5" t="s">
        <v>25</v>
      </c>
    </row>
    <row r="3" spans="1:2" ht="17.25" customHeight="1" x14ac:dyDescent="0.2">
      <c r="A3" s="5"/>
      <c r="B3" s="5" t="s">
        <v>27</v>
      </c>
    </row>
    <row r="4" spans="1:2" ht="17.25" customHeight="1" x14ac:dyDescent="0.2">
      <c r="A4" s="5"/>
      <c r="B4" s="5" t="s">
        <v>40</v>
      </c>
    </row>
    <row r="5" spans="1:2" ht="17.25" customHeight="1" x14ac:dyDescent="0.2">
      <c r="A5" s="5"/>
      <c r="B5" s="5" t="s">
        <v>46</v>
      </c>
    </row>
    <row r="6" spans="1:2" ht="17.25" customHeight="1" x14ac:dyDescent="0.2">
      <c r="A6" s="5"/>
      <c r="B6" s="5" t="s">
        <v>47</v>
      </c>
    </row>
    <row r="7" spans="1:2" ht="17.25" customHeight="1" x14ac:dyDescent="0.2">
      <c r="A7" s="5"/>
      <c r="B7" s="5" t="s">
        <v>48</v>
      </c>
    </row>
    <row r="8" spans="1:2" ht="17.25" customHeight="1" x14ac:dyDescent="0.2">
      <c r="A8" s="5"/>
      <c r="B8" s="5" t="s">
        <v>65</v>
      </c>
    </row>
  </sheetData>
  <dataValidations count="2">
    <dataValidation allowBlank="1" showInputMessage="1" showErrorMessage="1" prompt="أنشئ قائمة بالفئات لأنواع الإيرادات والدخل والمصروفات والضرائب في ورقة العمل هذه. تُستخدم هذه القيم لوضع الأوصاف بين قوسين لتحسين المحاسبة في ورقة عمل لوحة المعلومات" sqref="A1"/>
    <dataValidation allowBlank="1" showInputMessage="1" showErrorMessage="1" prompt="أدخل &quot;الفئات&quot; في هذا العمود أسفل هذا العنوان. استخدم عوامل تصفية العنوان للبحث عن إدخالات محددة" sqref="B1"/>
  </dataValidations>
  <printOptions horizontalCentered="1"/>
  <pageMargins left="0.4" right="0.4" top="0.4" bottom="0.4" header="0.3" footer="0.3"/>
  <pageSetup paperSize="9"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A6692-DFB3-48EC-A1E0-78F189A2E6FB}">
  <ds:schemaRefs>
    <ds:schemaRef ds:uri="230e9df3-be65-4c73-a93b-d1236ebd677e"/>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schemas.microsoft.com/office/2006/metadata/properties"/>
    <ds:schemaRef ds:uri="71af3243-3dd4-4a8d-8c0d-dd76da1f02a5"/>
    <ds:schemaRef ds:uri="http://purl.org/dc/elements/1.1/"/>
    <ds:schemaRef ds:uri="http://schemas.openxmlformats.org/package/2006/metadata/core-properties"/>
    <ds:schemaRef ds:uri="16c05727-aa75-4e4a-9b5f-8a80a1165891"/>
    <ds:schemaRef ds:uri="http://www.w3.org/XML/1998/namespace"/>
  </ds:schemaRefs>
</ds:datastoreItem>
</file>

<file path=customXml/itemProps2.xml><?xml version="1.0" encoding="utf-8"?>
<ds:datastoreItem xmlns:ds="http://schemas.openxmlformats.org/officeDocument/2006/customXml" ds:itemID="{3A229BF6-3768-4BD6-AC77-3BF52209C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A7ED08-DF1C-4607-8696-57046E4A2F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TM03986991</Template>
  <Application>Microsoft Excel</Application>
  <DocSecurity>0</DocSecurity>
  <ScaleCrop>false</ScaleCrop>
  <HeadingPairs>
    <vt:vector size="4" baseType="variant">
      <vt:variant>
        <vt:lpstr>Worksheets</vt:lpstr>
      </vt:variant>
      <vt:variant>
        <vt:i4>6</vt:i4>
      </vt:variant>
      <vt:variant>
        <vt:lpstr>Named Ranges</vt:lpstr>
      </vt:variant>
      <vt:variant>
        <vt:i4>33</vt:i4>
      </vt:variant>
    </vt:vector>
  </HeadingPairs>
  <TitlesOfParts>
    <vt:vector size="39" baseType="lpstr">
      <vt:lpstr>لوحة المعلومات</vt:lpstr>
      <vt:lpstr>المبيعات</vt:lpstr>
      <vt:lpstr>الدخل</vt:lpstr>
      <vt:lpstr>المصروفات</vt:lpstr>
      <vt:lpstr>الضرائب</vt:lpstr>
      <vt:lpstr>الفئات</vt:lpstr>
      <vt:lpstr>Net_Profit</vt:lpstr>
      <vt:lpstr>الدخل!Print_Titles</vt:lpstr>
      <vt:lpstr>الضرائب!Print_Titles</vt:lpstr>
      <vt:lpstr>الفئات!Print_Titles</vt:lpstr>
      <vt:lpstr>المبيعات!Print_Titles</vt:lpstr>
      <vt:lpstr>المصروفات!Print_Titles</vt:lpstr>
      <vt:lpstr>'لوحة المعلومات'!Print_Titles</vt:lpstr>
      <vt:lpstr>RowTitleRegion1..C3</vt:lpstr>
      <vt:lpstr>RowTitleRegion1..C3.3</vt:lpstr>
      <vt:lpstr>RowTitleRegion1..C3.4</vt:lpstr>
      <vt:lpstr>RowTitleRegion1..C3.5</vt:lpstr>
      <vt:lpstr>RowTitleRegion1..C4</vt:lpstr>
      <vt:lpstr>RowTitleRegion2..H20</vt:lpstr>
      <vt:lpstr>Title1</vt:lpstr>
      <vt:lpstr>Title2</vt:lpstr>
      <vt:lpstr>Title3</vt:lpstr>
      <vt:lpstr>Title4</vt:lpstr>
      <vt:lpstr>Title5</vt:lpstr>
      <vt:lpstr>Title6</vt:lpstr>
      <vt:lpstr>Total_Cost_Sales</vt:lpstr>
      <vt:lpstr>Total_General_and_Administrative</vt:lpstr>
      <vt:lpstr>Total_Gross_Profit</vt:lpstr>
      <vt:lpstr>Total_Income_Operations</vt:lpstr>
      <vt:lpstr>Total_Operating_Expenses</vt:lpstr>
      <vt:lpstr>Total_Other_Expenses</vt:lpstr>
      <vt:lpstr>Total_Other_Income</vt:lpstr>
      <vt:lpstr>Total_Research_and_Development</vt:lpstr>
      <vt:lpstr>Total_Sales_and_Marketing</vt:lpstr>
      <vt:lpstr>Total_Sales_Revenue</vt:lpstr>
      <vt:lpstr>Total_Taxes</vt:lpstr>
      <vt:lpstr>Workbook_Dates</vt:lpstr>
      <vt:lpstr>اسم_الشركة</vt:lpstr>
      <vt:lpstr>عنوان_المصنف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2021-12-14T05:01:29Z</dcterms:created>
  <dcterms:modified xsi:type="dcterms:W3CDTF">2022-10-22T15:14:22Z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